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rasse\Documents\Documentos\Gerência de Preços Ebook\"/>
    </mc:Choice>
  </mc:AlternateContent>
  <xr:revisionPtr revIDLastSave="0" documentId="8_{05526936-9EF0-4734-A980-5750F37E8D98}" xr6:coauthVersionLast="46" xr6:coauthVersionMax="46" xr10:uidLastSave="{00000000-0000-0000-0000-000000000000}"/>
  <bookViews>
    <workbookView xWindow="-20520" yWindow="-120" windowWidth="20640" windowHeight="11160" tabRatio="797" activeTab="2"/>
  </bookViews>
  <sheets>
    <sheet name="Comercio" sheetId="9" r:id="rId1"/>
    <sheet name="Industria" sheetId="10" r:id="rId2"/>
    <sheet name="Serviços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1" l="1"/>
  <c r="B3" i="9"/>
  <c r="E18" i="9"/>
  <c r="F18" i="9"/>
  <c r="F42" i="9" s="1"/>
  <c r="F19" i="9"/>
  <c r="C21" i="9"/>
  <c r="F21" i="9"/>
  <c r="C22" i="9"/>
  <c r="F22" i="9" s="1"/>
  <c r="C23" i="9"/>
  <c r="F23" i="9"/>
  <c r="C24" i="9"/>
  <c r="F24" i="9" s="1"/>
  <c r="C25" i="9"/>
  <c r="F25" i="9"/>
  <c r="C26" i="9"/>
  <c r="F26" i="9" s="1"/>
  <c r="C27" i="9"/>
  <c r="F27" i="9"/>
  <c r="C28" i="9"/>
  <c r="F28" i="9" s="1"/>
  <c r="C29" i="9"/>
  <c r="F29" i="9"/>
  <c r="C30" i="9"/>
  <c r="C31" i="9" s="1"/>
  <c r="C40" i="9" s="1"/>
  <c r="C34" i="9"/>
  <c r="C37" i="9" s="1"/>
  <c r="C35" i="9"/>
  <c r="C36" i="9"/>
  <c r="C42" i="9"/>
  <c r="B3" i="10"/>
  <c r="F19" i="10" s="1"/>
  <c r="E19" i="10"/>
  <c r="C38" i="10" s="1"/>
  <c r="C41" i="10" s="1"/>
  <c r="C20" i="10"/>
  <c r="C24" i="10" s="1"/>
  <c r="F24" i="10" s="1"/>
  <c r="E20" i="10"/>
  <c r="C23" i="10"/>
  <c r="F23" i="10" s="1"/>
  <c r="C25" i="10"/>
  <c r="F25" i="10" s="1"/>
  <c r="C26" i="10"/>
  <c r="C27" i="10"/>
  <c r="F27" i="10" s="1"/>
  <c r="C29" i="10"/>
  <c r="F29" i="10" s="1"/>
  <c r="C31" i="10"/>
  <c r="F31" i="10" s="1"/>
  <c r="C33" i="10"/>
  <c r="F33" i="10" s="1"/>
  <c r="C39" i="10"/>
  <c r="C40" i="10"/>
  <c r="C46" i="10"/>
  <c r="B3" i="11"/>
  <c r="F19" i="11" s="1"/>
  <c r="E18" i="11"/>
  <c r="C33" i="11" s="1"/>
  <c r="C36" i="11" s="1"/>
  <c r="F18" i="11"/>
  <c r="C21" i="11"/>
  <c r="F21" i="11"/>
  <c r="C22" i="11"/>
  <c r="F22" i="11" s="1"/>
  <c r="C23" i="11"/>
  <c r="F23" i="11"/>
  <c r="C24" i="11"/>
  <c r="F24" i="11" s="1"/>
  <c r="C25" i="11"/>
  <c r="F25" i="11" s="1"/>
  <c r="C26" i="11"/>
  <c r="F26" i="11" s="1"/>
  <c r="C27" i="11"/>
  <c r="F27" i="11" s="1"/>
  <c r="C28" i="11"/>
  <c r="F28" i="11" s="1"/>
  <c r="C34" i="11"/>
  <c r="C35" i="11"/>
  <c r="F20" i="11" l="1"/>
  <c r="F41" i="11" s="1"/>
  <c r="F29" i="11"/>
  <c r="F30" i="11" s="1"/>
  <c r="F39" i="11" s="1"/>
  <c r="F20" i="10"/>
  <c r="F30" i="9"/>
  <c r="F31" i="9" s="1"/>
  <c r="F40" i="9" s="1"/>
  <c r="C29" i="11"/>
  <c r="C30" i="11" s="1"/>
  <c r="C39" i="11" s="1"/>
  <c r="F26" i="10"/>
  <c r="F22" i="10"/>
  <c r="C34" i="10"/>
  <c r="C35" i="10" s="1"/>
  <c r="C44" i="10" s="1"/>
  <c r="C32" i="10"/>
  <c r="F32" i="10" s="1"/>
  <c r="C30" i="10"/>
  <c r="F30" i="10" s="1"/>
  <c r="C28" i="10"/>
  <c r="F28" i="10" s="1"/>
  <c r="F21" i="10"/>
  <c r="F46" i="10" s="1"/>
  <c r="F34" i="10" l="1"/>
  <c r="F35" i="10" s="1"/>
  <c r="F44" i="10" s="1"/>
</calcChain>
</file>

<file path=xl/comments1.xml><?xml version="1.0" encoding="utf-8"?>
<comments xmlns="http://schemas.openxmlformats.org/spreadsheetml/2006/main">
  <authors>
    <author>Pcwin</author>
  </authors>
  <commentList>
    <comment ref="E18" authorId="0" shapeId="0">
      <text>
        <r>
          <rPr>
            <b/>
            <sz val="8"/>
            <color indexed="81"/>
            <rFont val="Tahoma"/>
            <family val="2"/>
          </rPr>
          <t>campo não deve ser alterado manualmente</t>
        </r>
      </text>
    </comment>
  </commentList>
</comments>
</file>

<file path=xl/comments2.xml><?xml version="1.0" encoding="utf-8"?>
<comments xmlns="http://schemas.openxmlformats.org/spreadsheetml/2006/main">
  <authors>
    <author>Pcwin</author>
  </authors>
  <commentList>
    <comment ref="E19" authorId="0" shapeId="0">
      <text>
        <r>
          <rPr>
            <b/>
            <sz val="8"/>
            <color indexed="81"/>
            <rFont val="Tahoma"/>
            <family val="2"/>
          </rPr>
          <t>campo não deve ser alterado manualmente</t>
        </r>
      </text>
    </comment>
  </commentList>
</comments>
</file>

<file path=xl/comments3.xml><?xml version="1.0" encoding="utf-8"?>
<comments xmlns="http://schemas.openxmlformats.org/spreadsheetml/2006/main">
  <authors>
    <author>Pcwin</author>
  </authors>
  <commentList>
    <comment ref="E18" authorId="0" shapeId="0">
      <text>
        <r>
          <rPr>
            <b/>
            <sz val="8"/>
            <color indexed="81"/>
            <rFont val="Tahoma"/>
            <family val="2"/>
          </rPr>
          <t>campo não deve ser alterado manualmente</t>
        </r>
      </text>
    </comment>
  </commentList>
</comments>
</file>

<file path=xl/sharedStrings.xml><?xml version="1.0" encoding="utf-8"?>
<sst xmlns="http://schemas.openxmlformats.org/spreadsheetml/2006/main" count="128" uniqueCount="49">
  <si>
    <t>%</t>
  </si>
  <si>
    <t>PIS</t>
  </si>
  <si>
    <t>COFINS</t>
  </si>
  <si>
    <t>% CREDITO ICMS M.P. 1</t>
  </si>
  <si>
    <t>PREÇO DE VENDA</t>
  </si>
  <si>
    <t>% DEBITO ICMS</t>
  </si>
  <si>
    <t>CUSTO MERCADORIA</t>
  </si>
  <si>
    <t>% COMISSÃO</t>
  </si>
  <si>
    <t>PRAZO VENDA</t>
  </si>
  <si>
    <t>% PIS</t>
  </si>
  <si>
    <t>PRAZO DE COMPRA</t>
  </si>
  <si>
    <t>% COFINS</t>
  </si>
  <si>
    <t>DIAS DE ESTOQUE M.PRIMA 1</t>
  </si>
  <si>
    <t>% IR</t>
  </si>
  <si>
    <t>% CSSL</t>
  </si>
  <si>
    <t>C.FINANCEIRO MENSAL</t>
  </si>
  <si>
    <t xml:space="preserve">FATOR DIÁRIO </t>
  </si>
  <si>
    <t>NOMINAL</t>
  </si>
  <si>
    <t>PRAZO</t>
  </si>
  <si>
    <t>REAL</t>
  </si>
  <si>
    <t>IRPJ</t>
  </si>
  <si>
    <t>CSSL</t>
  </si>
  <si>
    <t>CAPITAL DE GIRO UNITÁRIO</t>
  </si>
  <si>
    <t>TOTAL</t>
  </si>
  <si>
    <t>ISS</t>
  </si>
  <si>
    <t>Dias de Estoque</t>
  </si>
  <si>
    <t>PEO</t>
  </si>
  <si>
    <t>Custo Fixo</t>
  </si>
  <si>
    <t>Mark-Up</t>
  </si>
  <si>
    <t>desconto de cheque</t>
  </si>
  <si>
    <t>preço de venda</t>
  </si>
  <si>
    <t>matéria prima</t>
  </si>
  <si>
    <t>comissão</t>
  </si>
  <si>
    <t>crédito ICMS</t>
  </si>
  <si>
    <t>débito ICMS</t>
  </si>
  <si>
    <t>débito IPI</t>
  </si>
  <si>
    <t>crédito IPI</t>
  </si>
  <si>
    <t>custo cartao de credito</t>
  </si>
  <si>
    <t>preço de venda com IPI</t>
  </si>
  <si>
    <t>preço de venda sem IPI</t>
  </si>
  <si>
    <t>desconto de duplicata</t>
  </si>
  <si>
    <t>Contas a receber</t>
  </si>
  <si>
    <t>Estoques</t>
  </si>
  <si>
    <t>Contas a pagar</t>
  </si>
  <si>
    <t>Margem de contribuição</t>
  </si>
  <si>
    <t>% Margem de contribuição</t>
  </si>
  <si>
    <t xml:space="preserve">preço de venda </t>
  </si>
  <si>
    <t>MOD</t>
  </si>
  <si>
    <t>prazo 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</si>
</sst>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(* #,##0.00_);_(* \(#,##0.00\);_(* &quot;-&quot;??_);_(@_)"/>
    <numFmt numFmtId="186" formatCode="0.0000"/>
    <numFmt numFmtId="190" formatCode="_(* #,##0_);_(* \(#,##0\);_(* &quot;-&quot;??_);_(@_)"/>
    <numFmt numFmtId="191" formatCode="0.00_);[Red]\(0.00\)"/>
  </numFmts>
  <fonts count="6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MS Sans Serif"/>
    </font>
    <font>
      <b/>
      <sz val="10"/>
      <color indexed="8"/>
      <name val="MS Sans Serif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2" borderId="0" xfId="0" applyFont="1" applyFill="1"/>
    <xf numFmtId="2" fontId="1" fillId="2" borderId="0" xfId="0" applyNumberFormat="1" applyFont="1" applyFill="1"/>
    <xf numFmtId="19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190" fontId="1" fillId="0" borderId="0" xfId="1" applyNumberFormat="1" applyFont="1" applyFill="1" applyAlignment="1">
      <alignment horizontal="center"/>
    </xf>
    <xf numFmtId="1" fontId="1" fillId="0" borderId="0" xfId="1" applyNumberFormat="1" applyFont="1" applyFill="1" applyAlignment="1">
      <alignment horizontal="center"/>
    </xf>
    <xf numFmtId="1" fontId="1" fillId="2" borderId="0" xfId="1" applyNumberFormat="1" applyFont="1" applyFill="1" applyAlignment="1">
      <alignment horizontal="center"/>
    </xf>
    <xf numFmtId="191" fontId="1" fillId="2" borderId="0" xfId="0" applyNumberFormat="1" applyFont="1" applyFill="1" applyAlignment="1">
      <alignment horizontal="center"/>
    </xf>
    <xf numFmtId="186" fontId="1" fillId="2" borderId="0" xfId="0" applyNumberFormat="1" applyFont="1" applyFill="1"/>
    <xf numFmtId="190" fontId="1" fillId="2" borderId="0" xfId="1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40" fontId="3" fillId="2" borderId="0" xfId="0" applyNumberFormat="1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1"/>
  <sheetViews>
    <sheetView topLeftCell="A22" workbookViewId="0">
      <selection activeCell="F42" sqref="F42"/>
    </sheetView>
  </sheetViews>
  <sheetFormatPr defaultColWidth="11.42578125" defaultRowHeight="12.75" x14ac:dyDescent="0.2"/>
  <cols>
    <col min="1" max="1" width="31.28515625" style="5" customWidth="1"/>
    <col min="2" max="2" width="6.5703125" style="5" customWidth="1"/>
    <col min="3" max="3" width="12.28515625" style="5" customWidth="1"/>
    <col min="4" max="4" width="4.7109375" style="5" customWidth="1"/>
    <col min="5" max="5" width="13.28515625" style="5" customWidth="1"/>
    <col min="6" max="6" width="11.42578125" style="5" customWidth="1"/>
    <col min="7" max="7" width="5.5703125" style="5" customWidth="1"/>
    <col min="8" max="255" width="9.140625" style="5" customWidth="1"/>
    <col min="256" max="16384" width="11.42578125" style="5"/>
  </cols>
  <sheetData>
    <row r="1" spans="1:7" x14ac:dyDescent="0.2">
      <c r="A1" s="2"/>
    </row>
    <row r="2" spans="1:7" x14ac:dyDescent="0.2">
      <c r="A2" s="5" t="s">
        <v>15</v>
      </c>
      <c r="B2" s="5">
        <v>1</v>
      </c>
    </row>
    <row r="3" spans="1:7" x14ac:dyDescent="0.2">
      <c r="A3" s="5" t="s">
        <v>16</v>
      </c>
      <c r="B3" s="16">
        <f>(B2/100+1)^(1/30)</f>
        <v>1.0003317327062342</v>
      </c>
      <c r="C3" s="4"/>
      <c r="D3" s="4"/>
      <c r="E3" s="2"/>
      <c r="G3" s="4"/>
    </row>
    <row r="4" spans="1:7" hidden="1" x14ac:dyDescent="0.2">
      <c r="A4" s="5" t="s">
        <v>3</v>
      </c>
      <c r="C4" s="5">
        <v>18</v>
      </c>
      <c r="D4" s="4"/>
      <c r="E4" s="5" t="s">
        <v>4</v>
      </c>
      <c r="F4" s="5">
        <v>130</v>
      </c>
    </row>
    <row r="5" spans="1:7" hidden="1" x14ac:dyDescent="0.2">
      <c r="A5" s="5" t="s">
        <v>5</v>
      </c>
      <c r="C5" s="5">
        <v>18</v>
      </c>
      <c r="D5" s="4"/>
      <c r="E5" s="5" t="s">
        <v>6</v>
      </c>
      <c r="F5" s="5">
        <v>100</v>
      </c>
    </row>
    <row r="6" spans="1:7" hidden="1" x14ac:dyDescent="0.2">
      <c r="A6" s="5" t="s">
        <v>7</v>
      </c>
      <c r="C6" s="5">
        <v>0</v>
      </c>
      <c r="D6" s="4"/>
      <c r="E6" s="5" t="s">
        <v>8</v>
      </c>
      <c r="F6" s="5">
        <v>30</v>
      </c>
    </row>
    <row r="7" spans="1:7" hidden="1" x14ac:dyDescent="0.2">
      <c r="A7" s="5" t="s">
        <v>9</v>
      </c>
      <c r="C7" s="5">
        <v>0.65</v>
      </c>
      <c r="D7" s="4"/>
      <c r="E7" s="5" t="s">
        <v>10</v>
      </c>
      <c r="F7" s="5">
        <v>30</v>
      </c>
    </row>
    <row r="8" spans="1:7" hidden="1" x14ac:dyDescent="0.2">
      <c r="A8" s="5" t="s">
        <v>11</v>
      </c>
      <c r="C8" s="5">
        <v>3</v>
      </c>
      <c r="D8" s="4"/>
      <c r="E8" s="5" t="s">
        <v>12</v>
      </c>
      <c r="F8" s="5">
        <v>50</v>
      </c>
    </row>
    <row r="9" spans="1:7" hidden="1" x14ac:dyDescent="0.2">
      <c r="A9" s="5" t="s">
        <v>13</v>
      </c>
      <c r="C9" s="5">
        <v>0</v>
      </c>
      <c r="D9" s="4"/>
      <c r="E9" s="1"/>
      <c r="F9" s="1"/>
    </row>
    <row r="10" spans="1:7" hidden="1" x14ac:dyDescent="0.2">
      <c r="A10" s="5" t="s">
        <v>14</v>
      </c>
      <c r="C10" s="5">
        <v>0</v>
      </c>
      <c r="D10" s="4"/>
    </row>
    <row r="11" spans="1:7" x14ac:dyDescent="0.2">
      <c r="D11" s="4"/>
    </row>
    <row r="12" spans="1:7" x14ac:dyDescent="0.2">
      <c r="A12" s="5" t="s">
        <v>25</v>
      </c>
      <c r="B12" s="5">
        <v>30</v>
      </c>
      <c r="D12" s="4"/>
    </row>
    <row r="13" spans="1:7" x14ac:dyDescent="0.2">
      <c r="A13" s="5" t="s">
        <v>48</v>
      </c>
      <c r="B13" s="5">
        <v>60</v>
      </c>
      <c r="D13" s="4"/>
    </row>
    <row r="14" spans="1:7" hidden="1" x14ac:dyDescent="0.2">
      <c r="A14" s="6"/>
      <c r="B14" s="6"/>
      <c r="C14" s="6"/>
      <c r="D14" s="4"/>
      <c r="F14" s="7"/>
    </row>
    <row r="15" spans="1:7" hidden="1" x14ac:dyDescent="0.2">
      <c r="A15" s="4"/>
      <c r="B15" s="4"/>
      <c r="C15" s="4"/>
      <c r="D15" s="4"/>
      <c r="F15" s="8"/>
    </row>
    <row r="16" spans="1:7" x14ac:dyDescent="0.2">
      <c r="A16" s="4"/>
      <c r="B16" s="4"/>
      <c r="C16" s="4"/>
      <c r="D16" s="4"/>
      <c r="G16" s="4"/>
    </row>
    <row r="17" spans="1:7" x14ac:dyDescent="0.2">
      <c r="A17" s="4"/>
      <c r="B17" s="4" t="s">
        <v>0</v>
      </c>
      <c r="C17" s="3" t="s">
        <v>17</v>
      </c>
      <c r="D17" s="4"/>
      <c r="E17" s="3" t="s">
        <v>18</v>
      </c>
      <c r="F17" s="3" t="s">
        <v>19</v>
      </c>
      <c r="G17" s="4"/>
    </row>
    <row r="18" spans="1:7" x14ac:dyDescent="0.2">
      <c r="A18" s="4" t="s">
        <v>30</v>
      </c>
      <c r="B18" s="4"/>
      <c r="C18" s="9">
        <v>100</v>
      </c>
      <c r="D18" s="9"/>
      <c r="E18" s="14">
        <f>IF(B22=0,B13,0)</f>
        <v>0</v>
      </c>
      <c r="F18" s="15">
        <f t="shared" ref="F18:F29" si="0">C18/($B$3^E18)</f>
        <v>100</v>
      </c>
      <c r="G18" s="4"/>
    </row>
    <row r="19" spans="1:7" x14ac:dyDescent="0.2">
      <c r="A19" s="4" t="s">
        <v>31</v>
      </c>
      <c r="B19" s="4"/>
      <c r="C19" s="9">
        <v>-60</v>
      </c>
      <c r="D19" s="9"/>
      <c r="E19" s="13">
        <v>30</v>
      </c>
      <c r="F19" s="15">
        <f t="shared" si="0"/>
        <v>-59.405940594059338</v>
      </c>
      <c r="G19" s="4"/>
    </row>
    <row r="20" spans="1:7" x14ac:dyDescent="0.2">
      <c r="A20" s="4" t="s">
        <v>47</v>
      </c>
      <c r="B20" s="4"/>
      <c r="C20" s="9">
        <v>0</v>
      </c>
      <c r="D20" s="9"/>
      <c r="E20" s="13"/>
      <c r="F20" s="15">
        <v>0</v>
      </c>
      <c r="G20" s="4"/>
    </row>
    <row r="21" spans="1:7" x14ac:dyDescent="0.2">
      <c r="A21" s="4" t="s">
        <v>32</v>
      </c>
      <c r="B21" s="4">
        <v>5</v>
      </c>
      <c r="C21" s="15">
        <f>-$C$18*B21/100</f>
        <v>-5</v>
      </c>
      <c r="D21" s="9"/>
      <c r="E21" s="9"/>
      <c r="F21" s="15">
        <f t="shared" si="0"/>
        <v>-5</v>
      </c>
      <c r="G21" s="4"/>
    </row>
    <row r="22" spans="1:7" x14ac:dyDescent="0.2">
      <c r="A22" s="4" t="s">
        <v>29</v>
      </c>
      <c r="B22" s="4">
        <v>5</v>
      </c>
      <c r="C22" s="15">
        <f>-C18*(B22/100*B13/30)</f>
        <v>-10</v>
      </c>
      <c r="D22" s="9"/>
      <c r="E22" s="9"/>
      <c r="F22" s="15">
        <f>C22</f>
        <v>-10</v>
      </c>
      <c r="G22" s="4"/>
    </row>
    <row r="23" spans="1:7" x14ac:dyDescent="0.2">
      <c r="A23" s="4" t="s">
        <v>37</v>
      </c>
      <c r="B23" s="4">
        <v>2</v>
      </c>
      <c r="C23" s="15">
        <f>-$C$18*B23/100</f>
        <v>-2</v>
      </c>
      <c r="D23" s="9"/>
      <c r="E23" s="9"/>
      <c r="F23" s="15">
        <f t="shared" si="0"/>
        <v>-2</v>
      </c>
      <c r="G23" s="4"/>
    </row>
    <row r="24" spans="1:7" x14ac:dyDescent="0.2">
      <c r="A24" s="4" t="s">
        <v>33</v>
      </c>
      <c r="B24" s="4">
        <v>18</v>
      </c>
      <c r="C24" s="15">
        <f>-C19*B24/100</f>
        <v>10.8</v>
      </c>
      <c r="D24" s="9"/>
      <c r="E24" s="9"/>
      <c r="F24" s="15">
        <f t="shared" si="0"/>
        <v>10.8</v>
      </c>
      <c r="G24" s="4"/>
    </row>
    <row r="25" spans="1:7" x14ac:dyDescent="0.2">
      <c r="A25" s="4" t="s">
        <v>34</v>
      </c>
      <c r="B25" s="4">
        <v>18</v>
      </c>
      <c r="C25" s="15">
        <f>-$C$18*B25/100</f>
        <v>-18</v>
      </c>
      <c r="D25" s="9"/>
      <c r="E25" s="9"/>
      <c r="F25" s="15">
        <f t="shared" si="0"/>
        <v>-18</v>
      </c>
      <c r="G25" s="4"/>
    </row>
    <row r="26" spans="1:7" x14ac:dyDescent="0.2">
      <c r="A26" s="4" t="s">
        <v>1</v>
      </c>
      <c r="B26" s="4">
        <v>0.65</v>
      </c>
      <c r="C26" s="15">
        <f>-$C$18*B26/100</f>
        <v>-0.65</v>
      </c>
      <c r="D26" s="9"/>
      <c r="E26" s="9"/>
      <c r="F26" s="15">
        <f t="shared" si="0"/>
        <v>-0.65</v>
      </c>
      <c r="G26" s="4"/>
    </row>
    <row r="27" spans="1:7" x14ac:dyDescent="0.2">
      <c r="A27" s="4" t="s">
        <v>2</v>
      </c>
      <c r="B27" s="4">
        <v>3</v>
      </c>
      <c r="C27" s="15">
        <f>-$C$18*B27/100</f>
        <v>-3</v>
      </c>
      <c r="D27" s="9"/>
      <c r="E27" s="9"/>
      <c r="F27" s="15">
        <f t="shared" si="0"/>
        <v>-3</v>
      </c>
      <c r="G27" s="4"/>
    </row>
    <row r="28" spans="1:7" x14ac:dyDescent="0.2">
      <c r="A28" s="4" t="s">
        <v>20</v>
      </c>
      <c r="B28" s="4">
        <v>1.2</v>
      </c>
      <c r="C28" s="15">
        <f>-$C$18*B28/100</f>
        <v>-1.2</v>
      </c>
      <c r="D28" s="9"/>
      <c r="E28" s="9"/>
      <c r="F28" s="15">
        <f t="shared" si="0"/>
        <v>-1.2</v>
      </c>
      <c r="G28" s="4"/>
    </row>
    <row r="29" spans="1:7" x14ac:dyDescent="0.2">
      <c r="A29" s="4" t="s">
        <v>21</v>
      </c>
      <c r="B29" s="4">
        <v>1.08</v>
      </c>
      <c r="C29" s="15">
        <f>-$C$18*B29/100</f>
        <v>-1.08</v>
      </c>
      <c r="D29" s="9"/>
      <c r="E29" s="9"/>
      <c r="F29" s="15">
        <f t="shared" si="0"/>
        <v>-1.08</v>
      </c>
      <c r="G29" s="4"/>
    </row>
    <row r="30" spans="1:7" x14ac:dyDescent="0.2">
      <c r="A30" s="4" t="s">
        <v>44</v>
      </c>
      <c r="B30" s="4"/>
      <c r="C30" s="15">
        <f>SUM(C18:C29)</f>
        <v>9.8699999999999974</v>
      </c>
      <c r="D30" s="9"/>
      <c r="E30" s="9"/>
      <c r="F30" s="15">
        <f>SUM(F18:F29)</f>
        <v>10.464059405940667</v>
      </c>
      <c r="G30" s="4"/>
    </row>
    <row r="31" spans="1:7" x14ac:dyDescent="0.2">
      <c r="A31" s="4" t="s">
        <v>45</v>
      </c>
      <c r="B31" s="4"/>
      <c r="C31" s="15">
        <f>(C30/C18)*100</f>
        <v>9.8699999999999974</v>
      </c>
      <c r="D31" s="9"/>
      <c r="E31" s="9"/>
      <c r="F31" s="15">
        <f>(F30/(F18+F22)*100)</f>
        <v>11.626732673267409</v>
      </c>
      <c r="G31" s="4"/>
    </row>
    <row r="32" spans="1:7" x14ac:dyDescent="0.2">
      <c r="A32" s="4"/>
      <c r="B32" s="4"/>
      <c r="C32" s="10"/>
      <c r="D32" s="10"/>
      <c r="E32" s="10"/>
      <c r="F32" s="10"/>
      <c r="G32" s="4"/>
    </row>
    <row r="33" spans="1:7" x14ac:dyDescent="0.2">
      <c r="A33" s="3" t="s">
        <v>22</v>
      </c>
      <c r="B33" s="4"/>
      <c r="C33" s="10"/>
      <c r="D33" s="10"/>
      <c r="E33" s="10"/>
      <c r="F33" s="10"/>
      <c r="G33" s="4"/>
    </row>
    <row r="34" spans="1:7" x14ac:dyDescent="0.2">
      <c r="A34" s="4" t="s">
        <v>41</v>
      </c>
      <c r="B34" s="4"/>
      <c r="C34" s="15">
        <f>-(C18*E18)/30</f>
        <v>0</v>
      </c>
      <c r="D34" s="4"/>
      <c r="E34" s="4"/>
      <c r="F34" s="10"/>
      <c r="G34" s="4"/>
    </row>
    <row r="35" spans="1:7" x14ac:dyDescent="0.2">
      <c r="A35" s="4" t="s">
        <v>42</v>
      </c>
      <c r="B35" s="4"/>
      <c r="C35" s="15">
        <f>(C19*B12)/30</f>
        <v>-60</v>
      </c>
      <c r="D35" s="4"/>
      <c r="E35" s="4"/>
      <c r="F35" s="10"/>
      <c r="G35" s="4"/>
    </row>
    <row r="36" spans="1:7" x14ac:dyDescent="0.2">
      <c r="A36" s="4" t="s">
        <v>43</v>
      </c>
      <c r="B36" s="4"/>
      <c r="C36" s="15">
        <f>-(C19*E19)/30</f>
        <v>60</v>
      </c>
      <c r="D36" s="4"/>
      <c r="E36" s="4"/>
      <c r="F36" s="10"/>
      <c r="G36" s="4"/>
    </row>
    <row r="37" spans="1:7" x14ac:dyDescent="0.2">
      <c r="A37" s="4" t="s">
        <v>23</v>
      </c>
      <c r="B37" s="4"/>
      <c r="C37" s="15">
        <f>SUM(C34:C36)</f>
        <v>0</v>
      </c>
      <c r="D37" s="4"/>
      <c r="E37" s="4"/>
      <c r="F37" s="10"/>
      <c r="G37" s="4"/>
    </row>
    <row r="38" spans="1:7" x14ac:dyDescent="0.2">
      <c r="A38" s="4"/>
      <c r="B38" s="4"/>
      <c r="C38" s="9"/>
      <c r="D38" s="4"/>
      <c r="E38" s="4"/>
      <c r="F38" s="10"/>
      <c r="G38" s="4"/>
    </row>
    <row r="39" spans="1:7" x14ac:dyDescent="0.2">
      <c r="A39" s="4" t="s">
        <v>27</v>
      </c>
      <c r="B39" s="4"/>
      <c r="C39" s="12">
        <v>50000</v>
      </c>
      <c r="D39" s="12"/>
      <c r="E39" s="12"/>
      <c r="F39" s="12">
        <v>50000</v>
      </c>
      <c r="G39" s="4"/>
    </row>
    <row r="40" spans="1:7" x14ac:dyDescent="0.2">
      <c r="A40" s="4" t="s">
        <v>26</v>
      </c>
      <c r="B40" s="4"/>
      <c r="C40" s="17">
        <f>C39/(C31/100)</f>
        <v>506585.61296859186</v>
      </c>
      <c r="D40" s="12"/>
      <c r="E40" s="12"/>
      <c r="F40" s="17">
        <f>F39/(F31/100)</f>
        <v>430043.43012858421</v>
      </c>
      <c r="G40" s="4"/>
    </row>
    <row r="41" spans="1:7" x14ac:dyDescent="0.2">
      <c r="A41" s="4"/>
      <c r="B41" s="4"/>
      <c r="C41" s="10"/>
      <c r="D41" s="4"/>
      <c r="E41" s="4"/>
      <c r="F41" s="10"/>
      <c r="G41" s="4"/>
    </row>
    <row r="42" spans="1:7" x14ac:dyDescent="0.2">
      <c r="A42" s="4" t="s">
        <v>28</v>
      </c>
      <c r="B42" s="4"/>
      <c r="C42" s="18">
        <f>-C18/C19</f>
        <v>1.6666666666666667</v>
      </c>
      <c r="D42" s="4"/>
      <c r="E42" s="4"/>
      <c r="F42" s="18">
        <f>-F18/F19</f>
        <v>1.6833333333333353</v>
      </c>
      <c r="G42" s="4"/>
    </row>
    <row r="43" spans="1:7" x14ac:dyDescent="0.2">
      <c r="A43" s="4"/>
      <c r="B43" s="4"/>
      <c r="C43" s="10"/>
      <c r="D43" s="4"/>
      <c r="E43" s="4"/>
      <c r="F43" s="10"/>
      <c r="G43" s="4"/>
    </row>
    <row r="44" spans="1:7" x14ac:dyDescent="0.2">
      <c r="A44" s="4"/>
      <c r="B44" s="4"/>
      <c r="C44" s="10"/>
      <c r="D44" s="4"/>
      <c r="E44" s="4"/>
      <c r="F44" s="10"/>
      <c r="G44" s="4"/>
    </row>
    <row r="45" spans="1:7" x14ac:dyDescent="0.2">
      <c r="A45" s="4"/>
      <c r="B45" s="4"/>
      <c r="C45" s="10"/>
      <c r="D45" s="4"/>
      <c r="E45" s="4"/>
      <c r="F45" s="10"/>
      <c r="G45" s="4"/>
    </row>
    <row r="46" spans="1:7" x14ac:dyDescent="0.2">
      <c r="A46" s="4"/>
      <c r="B46" s="4"/>
      <c r="C46" s="10"/>
      <c r="D46" s="4"/>
      <c r="E46" s="4"/>
      <c r="F46" s="10"/>
      <c r="G46" s="4"/>
    </row>
    <row r="47" spans="1:7" x14ac:dyDescent="0.2">
      <c r="C47" s="10"/>
      <c r="D47" s="4"/>
    </row>
    <row r="48" spans="1:7" x14ac:dyDescent="0.2">
      <c r="C48" s="10"/>
      <c r="D48" s="4"/>
    </row>
    <row r="49" spans="3:4" x14ac:dyDescent="0.2">
      <c r="C49" s="10"/>
      <c r="D49" s="4"/>
    </row>
    <row r="50" spans="3:4" x14ac:dyDescent="0.2">
      <c r="C50" s="10"/>
      <c r="D50" s="4"/>
    </row>
    <row r="51" spans="3:4" x14ac:dyDescent="0.2">
      <c r="C51" s="10"/>
      <c r="D51" s="4"/>
    </row>
    <row r="52" spans="3:4" x14ac:dyDescent="0.2">
      <c r="C52" s="10"/>
      <c r="D52" s="4"/>
    </row>
    <row r="53" spans="3:4" x14ac:dyDescent="0.2">
      <c r="C53" s="10"/>
      <c r="D53" s="4"/>
    </row>
    <row r="54" spans="3:4" x14ac:dyDescent="0.2">
      <c r="C54" s="10"/>
      <c r="D54" s="4"/>
    </row>
    <row r="55" spans="3:4" x14ac:dyDescent="0.2">
      <c r="C55" s="10"/>
      <c r="D55" s="4"/>
    </row>
    <row r="56" spans="3:4" x14ac:dyDescent="0.2">
      <c r="C56" s="10"/>
      <c r="D56" s="4"/>
    </row>
    <row r="57" spans="3:4" x14ac:dyDescent="0.2">
      <c r="C57" s="10"/>
      <c r="D57" s="4"/>
    </row>
    <row r="58" spans="3:4" x14ac:dyDescent="0.2">
      <c r="C58" s="10"/>
      <c r="D58" s="4"/>
    </row>
    <row r="59" spans="3:4" x14ac:dyDescent="0.2">
      <c r="C59" s="10"/>
      <c r="D59" s="4"/>
    </row>
    <row r="60" spans="3:4" x14ac:dyDescent="0.2">
      <c r="C60" s="10"/>
      <c r="D60" s="4"/>
    </row>
    <row r="61" spans="3:4" x14ac:dyDescent="0.2">
      <c r="C61" s="10"/>
      <c r="D61" s="4"/>
    </row>
    <row r="62" spans="3:4" x14ac:dyDescent="0.2">
      <c r="C62" s="10"/>
      <c r="D62" s="4"/>
    </row>
    <row r="63" spans="3:4" x14ac:dyDescent="0.2">
      <c r="C63" s="10"/>
      <c r="D63" s="4"/>
    </row>
    <row r="64" spans="3:4" x14ac:dyDescent="0.2">
      <c r="C64" s="10"/>
      <c r="D64" s="4"/>
    </row>
    <row r="65" spans="3:4" x14ac:dyDescent="0.2">
      <c r="C65" s="10"/>
      <c r="D65" s="4"/>
    </row>
    <row r="66" spans="3:4" x14ac:dyDescent="0.2">
      <c r="C66" s="10"/>
      <c r="D66" s="4"/>
    </row>
    <row r="67" spans="3:4" x14ac:dyDescent="0.2">
      <c r="C67" s="10"/>
      <c r="D67" s="4"/>
    </row>
    <row r="68" spans="3:4" x14ac:dyDescent="0.2">
      <c r="C68" s="10"/>
      <c r="D68" s="4"/>
    </row>
    <row r="69" spans="3:4" x14ac:dyDescent="0.2">
      <c r="C69" s="10"/>
      <c r="D69" s="4"/>
    </row>
    <row r="70" spans="3:4" x14ac:dyDescent="0.2">
      <c r="C70" s="10"/>
      <c r="D70" s="4"/>
    </row>
    <row r="71" spans="3:4" x14ac:dyDescent="0.2">
      <c r="C71" s="10"/>
      <c r="D71" s="4"/>
    </row>
    <row r="72" spans="3:4" x14ac:dyDescent="0.2">
      <c r="C72" s="10"/>
      <c r="D72" s="4"/>
    </row>
    <row r="73" spans="3:4" x14ac:dyDescent="0.2">
      <c r="C73" s="10"/>
      <c r="D73" s="4"/>
    </row>
    <row r="74" spans="3:4" x14ac:dyDescent="0.2">
      <c r="C74" s="10"/>
      <c r="D74" s="4"/>
    </row>
    <row r="75" spans="3:4" x14ac:dyDescent="0.2">
      <c r="C75" s="10"/>
      <c r="D75" s="4"/>
    </row>
    <row r="76" spans="3:4" x14ac:dyDescent="0.2">
      <c r="C76" s="11"/>
    </row>
    <row r="77" spans="3:4" x14ac:dyDescent="0.2">
      <c r="C77" s="11"/>
    </row>
    <row r="78" spans="3:4" x14ac:dyDescent="0.2">
      <c r="C78" s="11"/>
    </row>
    <row r="79" spans="3:4" x14ac:dyDescent="0.2">
      <c r="C79" s="11"/>
    </row>
    <row r="80" spans="3:4" x14ac:dyDescent="0.2">
      <c r="C80" s="11"/>
    </row>
    <row r="81" spans="3:3" x14ac:dyDescent="0.2">
      <c r="C81" s="11"/>
    </row>
    <row r="82" spans="3:3" x14ac:dyDescent="0.2">
      <c r="C82" s="11"/>
    </row>
    <row r="83" spans="3:3" x14ac:dyDescent="0.2">
      <c r="C83" s="11"/>
    </row>
    <row r="84" spans="3:3" x14ac:dyDescent="0.2">
      <c r="C84" s="11"/>
    </row>
    <row r="85" spans="3:3" x14ac:dyDescent="0.2">
      <c r="C85" s="11"/>
    </row>
    <row r="86" spans="3:3" x14ac:dyDescent="0.2">
      <c r="C86" s="11"/>
    </row>
    <row r="87" spans="3:3" x14ac:dyDescent="0.2">
      <c r="C87" s="11"/>
    </row>
    <row r="88" spans="3:3" x14ac:dyDescent="0.2">
      <c r="C88" s="11"/>
    </row>
    <row r="89" spans="3:3" x14ac:dyDescent="0.2">
      <c r="C89" s="11"/>
    </row>
    <row r="90" spans="3:3" x14ac:dyDescent="0.2">
      <c r="C90" s="11"/>
    </row>
    <row r="91" spans="3:3" x14ac:dyDescent="0.2">
      <c r="C91" s="11"/>
    </row>
    <row r="92" spans="3:3" x14ac:dyDescent="0.2">
      <c r="C92" s="11"/>
    </row>
    <row r="93" spans="3:3" x14ac:dyDescent="0.2">
      <c r="C93" s="11"/>
    </row>
    <row r="94" spans="3:3" x14ac:dyDescent="0.2">
      <c r="C94" s="11"/>
    </row>
    <row r="95" spans="3:3" x14ac:dyDescent="0.2">
      <c r="C95" s="11"/>
    </row>
    <row r="96" spans="3:3" x14ac:dyDescent="0.2">
      <c r="C96" s="11"/>
    </row>
    <row r="97" spans="3:3" x14ac:dyDescent="0.2">
      <c r="C97" s="11"/>
    </row>
    <row r="98" spans="3:3" x14ac:dyDescent="0.2">
      <c r="C98" s="11"/>
    </row>
    <row r="99" spans="3:3" x14ac:dyDescent="0.2">
      <c r="C99" s="11"/>
    </row>
    <row r="100" spans="3:3" x14ac:dyDescent="0.2">
      <c r="C100" s="11"/>
    </row>
    <row r="101" spans="3:3" x14ac:dyDescent="0.2">
      <c r="C101" s="11"/>
    </row>
    <row r="102" spans="3:3" x14ac:dyDescent="0.2">
      <c r="C102" s="11"/>
    </row>
    <row r="103" spans="3:3" x14ac:dyDescent="0.2">
      <c r="C103" s="11"/>
    </row>
    <row r="104" spans="3:3" x14ac:dyDescent="0.2">
      <c r="C104" s="11"/>
    </row>
    <row r="105" spans="3:3" x14ac:dyDescent="0.2">
      <c r="C105" s="11"/>
    </row>
    <row r="106" spans="3:3" x14ac:dyDescent="0.2">
      <c r="C106" s="11"/>
    </row>
    <row r="107" spans="3:3" x14ac:dyDescent="0.2">
      <c r="C107" s="11"/>
    </row>
    <row r="108" spans="3:3" x14ac:dyDescent="0.2">
      <c r="C108" s="11"/>
    </row>
    <row r="109" spans="3:3" x14ac:dyDescent="0.2">
      <c r="C109" s="11"/>
    </row>
    <row r="110" spans="3:3" x14ac:dyDescent="0.2">
      <c r="C110" s="11"/>
    </row>
    <row r="111" spans="3:3" x14ac:dyDescent="0.2">
      <c r="C111" s="11"/>
    </row>
    <row r="112" spans="3:3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  <row r="127" spans="3:3" x14ac:dyDescent="0.2">
      <c r="C127" s="11"/>
    </row>
    <row r="128" spans="3:3" x14ac:dyDescent="0.2">
      <c r="C128" s="11"/>
    </row>
    <row r="129" spans="3:3" x14ac:dyDescent="0.2">
      <c r="C129" s="11"/>
    </row>
    <row r="130" spans="3:3" x14ac:dyDescent="0.2">
      <c r="C130" s="11"/>
    </row>
    <row r="131" spans="3:3" x14ac:dyDescent="0.2">
      <c r="C131" s="11"/>
    </row>
  </sheetData>
  <pageMargins left="0.78740157499999996" right="0.78740157499999996" top="0.984251969" bottom="0.984251969" header="0.49212598499999999" footer="0.49212598499999999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5"/>
  <sheetViews>
    <sheetView topLeftCell="A29" workbookViewId="0">
      <selection activeCell="A46" sqref="A46:IV46"/>
    </sheetView>
  </sheetViews>
  <sheetFormatPr defaultColWidth="11.42578125" defaultRowHeight="12.75" x14ac:dyDescent="0.2"/>
  <cols>
    <col min="1" max="1" width="31.28515625" style="5" customWidth="1"/>
    <col min="2" max="2" width="6.5703125" style="5" customWidth="1"/>
    <col min="3" max="3" width="12.28515625" style="5" customWidth="1"/>
    <col min="4" max="4" width="4.7109375" style="5" customWidth="1"/>
    <col min="5" max="5" width="13.28515625" style="5" customWidth="1"/>
    <col min="6" max="6" width="11.42578125" style="5" customWidth="1"/>
    <col min="7" max="7" width="5.5703125" style="5" customWidth="1"/>
    <col min="8" max="255" width="9.140625" style="5" customWidth="1"/>
    <col min="256" max="16384" width="11.42578125" style="5"/>
  </cols>
  <sheetData>
    <row r="1" spans="1:7" x14ac:dyDescent="0.2">
      <c r="A1" s="2"/>
    </row>
    <row r="2" spans="1:7" x14ac:dyDescent="0.2">
      <c r="A2" s="5" t="s">
        <v>15</v>
      </c>
      <c r="B2" s="5">
        <v>1</v>
      </c>
    </row>
    <row r="3" spans="1:7" x14ac:dyDescent="0.2">
      <c r="A3" s="5" t="s">
        <v>16</v>
      </c>
      <c r="B3" s="16">
        <f>(B2/100+1)^(1/30)</f>
        <v>1.0003317327062342</v>
      </c>
      <c r="C3" s="4"/>
      <c r="D3" s="4"/>
      <c r="E3" s="2"/>
      <c r="G3" s="4"/>
    </row>
    <row r="4" spans="1:7" hidden="1" x14ac:dyDescent="0.2">
      <c r="A4" s="5" t="s">
        <v>3</v>
      </c>
      <c r="C4" s="5">
        <v>18</v>
      </c>
      <c r="D4" s="4"/>
      <c r="E4" s="5" t="s">
        <v>4</v>
      </c>
      <c r="F4" s="5">
        <v>130</v>
      </c>
    </row>
    <row r="5" spans="1:7" hidden="1" x14ac:dyDescent="0.2">
      <c r="A5" s="5" t="s">
        <v>5</v>
      </c>
      <c r="C5" s="5">
        <v>18</v>
      </c>
      <c r="D5" s="4"/>
      <c r="E5" s="5" t="s">
        <v>6</v>
      </c>
      <c r="F5" s="5">
        <v>100</v>
      </c>
    </row>
    <row r="6" spans="1:7" hidden="1" x14ac:dyDescent="0.2">
      <c r="A6" s="5" t="s">
        <v>7</v>
      </c>
      <c r="C6" s="5">
        <v>0</v>
      </c>
      <c r="D6" s="4"/>
      <c r="E6" s="5" t="s">
        <v>8</v>
      </c>
      <c r="F6" s="5">
        <v>30</v>
      </c>
    </row>
    <row r="7" spans="1:7" hidden="1" x14ac:dyDescent="0.2">
      <c r="A7" s="5" t="s">
        <v>9</v>
      </c>
      <c r="C7" s="5">
        <v>0.65</v>
      </c>
      <c r="D7" s="4"/>
      <c r="E7" s="5" t="s">
        <v>10</v>
      </c>
      <c r="F7" s="5">
        <v>30</v>
      </c>
    </row>
    <row r="8" spans="1:7" hidden="1" x14ac:dyDescent="0.2">
      <c r="A8" s="5" t="s">
        <v>11</v>
      </c>
      <c r="C8" s="5">
        <v>3</v>
      </c>
      <c r="D8" s="4"/>
      <c r="E8" s="5" t="s">
        <v>12</v>
      </c>
      <c r="F8" s="5">
        <v>50</v>
      </c>
    </row>
    <row r="9" spans="1:7" hidden="1" x14ac:dyDescent="0.2">
      <c r="A9" s="5" t="s">
        <v>13</v>
      </c>
      <c r="C9" s="5">
        <v>0</v>
      </c>
      <c r="D9" s="4"/>
      <c r="E9" s="1"/>
      <c r="F9" s="1"/>
    </row>
    <row r="10" spans="1:7" hidden="1" x14ac:dyDescent="0.2">
      <c r="A10" s="5" t="s">
        <v>14</v>
      </c>
      <c r="C10" s="5">
        <v>0</v>
      </c>
      <c r="D10" s="4"/>
    </row>
    <row r="11" spans="1:7" x14ac:dyDescent="0.2">
      <c r="D11" s="4"/>
    </row>
    <row r="12" spans="1:7" x14ac:dyDescent="0.2">
      <c r="A12" s="5" t="s">
        <v>25</v>
      </c>
      <c r="B12" s="5">
        <v>45</v>
      </c>
      <c r="D12" s="4"/>
    </row>
    <row r="13" spans="1:7" x14ac:dyDescent="0.2">
      <c r="A13" s="5" t="s">
        <v>48</v>
      </c>
      <c r="B13" s="5">
        <v>60</v>
      </c>
      <c r="D13" s="4"/>
    </row>
    <row r="14" spans="1:7" hidden="1" x14ac:dyDescent="0.2">
      <c r="A14" s="6"/>
      <c r="B14" s="6"/>
      <c r="C14" s="6"/>
      <c r="D14" s="4"/>
      <c r="F14" s="7"/>
    </row>
    <row r="15" spans="1:7" hidden="1" x14ac:dyDescent="0.2">
      <c r="A15" s="4"/>
      <c r="B15" s="4"/>
      <c r="C15" s="4"/>
      <c r="D15" s="4"/>
      <c r="F15" s="8"/>
    </row>
    <row r="16" spans="1:7" x14ac:dyDescent="0.2">
      <c r="A16" s="4"/>
      <c r="B16" s="4"/>
      <c r="C16" s="4"/>
      <c r="D16" s="4"/>
      <c r="G16" s="4"/>
    </row>
    <row r="17" spans="1:7" x14ac:dyDescent="0.2">
      <c r="A17" s="4"/>
      <c r="B17" s="4" t="s">
        <v>0</v>
      </c>
      <c r="C17" s="3" t="s">
        <v>17</v>
      </c>
      <c r="D17" s="4"/>
      <c r="E17" s="3" t="s">
        <v>18</v>
      </c>
      <c r="F17" s="3" t="s">
        <v>19</v>
      </c>
      <c r="G17" s="4"/>
    </row>
    <row r="19" spans="1:7" x14ac:dyDescent="0.2">
      <c r="A19" s="4" t="s">
        <v>38</v>
      </c>
      <c r="B19" s="4"/>
      <c r="C19" s="9">
        <v>110</v>
      </c>
      <c r="D19" s="9"/>
      <c r="E19" s="14">
        <f>IF(B24=0,B13,0)</f>
        <v>0</v>
      </c>
      <c r="F19" s="15">
        <f t="shared" ref="F19:F33" si="0">C19/($B$3^E19)</f>
        <v>110</v>
      </c>
      <c r="G19" s="4"/>
    </row>
    <row r="20" spans="1:7" x14ac:dyDescent="0.2">
      <c r="A20" s="4" t="s">
        <v>39</v>
      </c>
      <c r="B20" s="4"/>
      <c r="C20" s="9">
        <f>C19/(1+(B28/100))</f>
        <v>99.999999999999986</v>
      </c>
      <c r="D20" s="9"/>
      <c r="E20" s="14">
        <f>E19</f>
        <v>0</v>
      </c>
      <c r="F20" s="15">
        <f t="shared" si="0"/>
        <v>99.999999999999986</v>
      </c>
      <c r="G20" s="4"/>
    </row>
    <row r="21" spans="1:7" x14ac:dyDescent="0.2">
      <c r="A21" s="4" t="s">
        <v>31</v>
      </c>
      <c r="B21" s="4"/>
      <c r="C21" s="9">
        <v>-30</v>
      </c>
      <c r="D21" s="9"/>
      <c r="E21" s="13">
        <v>30</v>
      </c>
      <c r="F21" s="15">
        <f t="shared" si="0"/>
        <v>-29.702970297029669</v>
      </c>
      <c r="G21" s="4"/>
    </row>
    <row r="22" spans="1:7" x14ac:dyDescent="0.2">
      <c r="A22" s="4" t="s">
        <v>47</v>
      </c>
      <c r="B22" s="4"/>
      <c r="C22" s="9">
        <v>-5</v>
      </c>
      <c r="D22" s="9"/>
      <c r="E22" s="9"/>
      <c r="F22" s="15">
        <f>C22/($B$3^E22)</f>
        <v>-5</v>
      </c>
      <c r="G22" s="4"/>
    </row>
    <row r="23" spans="1:7" x14ac:dyDescent="0.2">
      <c r="A23" s="4" t="s">
        <v>32</v>
      </c>
      <c r="B23" s="4">
        <v>2</v>
      </c>
      <c r="C23" s="15">
        <f>-$C$20*B23/100</f>
        <v>-1.9999999999999998</v>
      </c>
      <c r="D23" s="9"/>
      <c r="E23" s="9"/>
      <c r="F23" s="15">
        <f t="shared" si="0"/>
        <v>-1.9999999999999998</v>
      </c>
      <c r="G23" s="4"/>
    </row>
    <row r="24" spans="1:7" x14ac:dyDescent="0.2">
      <c r="A24" s="4" t="s">
        <v>40</v>
      </c>
      <c r="B24" s="4">
        <v>5</v>
      </c>
      <c r="C24" s="15">
        <f>-C20*(B24/100*B13/30)</f>
        <v>-10</v>
      </c>
      <c r="D24" s="9"/>
      <c r="E24" s="9"/>
      <c r="F24" s="15">
        <f>C24</f>
        <v>-10</v>
      </c>
      <c r="G24" s="4"/>
    </row>
    <row r="25" spans="1:7" x14ac:dyDescent="0.2">
      <c r="A25" s="4" t="s">
        <v>37</v>
      </c>
      <c r="B25" s="4">
        <v>0</v>
      </c>
      <c r="C25" s="15">
        <f>-$C$19*B25/100</f>
        <v>0</v>
      </c>
      <c r="D25" s="9"/>
      <c r="E25" s="9"/>
      <c r="F25" s="15">
        <f t="shared" si="0"/>
        <v>0</v>
      </c>
      <c r="G25" s="4"/>
    </row>
    <row r="26" spans="1:7" x14ac:dyDescent="0.2">
      <c r="A26" s="4" t="s">
        <v>33</v>
      </c>
      <c r="B26" s="4">
        <v>12</v>
      </c>
      <c r="C26" s="15">
        <f>-C21*B26/100</f>
        <v>3.6</v>
      </c>
      <c r="D26" s="9"/>
      <c r="E26" s="9"/>
      <c r="F26" s="15">
        <f t="shared" si="0"/>
        <v>3.6</v>
      </c>
      <c r="G26" s="4"/>
    </row>
    <row r="27" spans="1:7" x14ac:dyDescent="0.2">
      <c r="A27" s="4" t="s">
        <v>34</v>
      </c>
      <c r="B27" s="4">
        <v>18</v>
      </c>
      <c r="C27" s="15">
        <f>-$C$20*B27/100</f>
        <v>-17.999999999999996</v>
      </c>
      <c r="D27" s="9"/>
      <c r="E27" s="9"/>
      <c r="F27" s="15">
        <f t="shared" si="0"/>
        <v>-17.999999999999996</v>
      </c>
      <c r="G27" s="4"/>
    </row>
    <row r="28" spans="1:7" x14ac:dyDescent="0.2">
      <c r="A28" s="4" t="s">
        <v>35</v>
      </c>
      <c r="B28" s="4">
        <v>10</v>
      </c>
      <c r="C28" s="19">
        <f>-(C19-C20)</f>
        <v>-10.000000000000014</v>
      </c>
      <c r="D28" s="4"/>
      <c r="E28" s="3"/>
      <c r="F28" s="15">
        <f t="shared" si="0"/>
        <v>-10.000000000000014</v>
      </c>
      <c r="G28" s="4"/>
    </row>
    <row r="29" spans="1:7" x14ac:dyDescent="0.2">
      <c r="A29" s="4" t="s">
        <v>36</v>
      </c>
      <c r="B29" s="4">
        <v>10</v>
      </c>
      <c r="C29" s="15">
        <f>-(C21/(1+(B26/100)))*B29%</f>
        <v>2.6785714285714288</v>
      </c>
      <c r="D29" s="9"/>
      <c r="E29" s="9"/>
      <c r="F29" s="15">
        <f t="shared" si="0"/>
        <v>2.6785714285714288</v>
      </c>
      <c r="G29" s="4"/>
    </row>
    <row r="30" spans="1:7" x14ac:dyDescent="0.2">
      <c r="A30" s="4" t="s">
        <v>1</v>
      </c>
      <c r="B30" s="4">
        <v>0.65</v>
      </c>
      <c r="C30" s="15">
        <f>-$C$20*B30/100</f>
        <v>-0.65</v>
      </c>
      <c r="D30" s="9"/>
      <c r="E30" s="9"/>
      <c r="F30" s="15">
        <f t="shared" si="0"/>
        <v>-0.65</v>
      </c>
      <c r="G30" s="4"/>
    </row>
    <row r="31" spans="1:7" x14ac:dyDescent="0.2">
      <c r="A31" s="4" t="s">
        <v>2</v>
      </c>
      <c r="B31" s="4">
        <v>3</v>
      </c>
      <c r="C31" s="15">
        <f>-$C$20*B31/100</f>
        <v>-2.9999999999999996</v>
      </c>
      <c r="D31" s="9"/>
      <c r="E31" s="9"/>
      <c r="F31" s="15">
        <f t="shared" si="0"/>
        <v>-2.9999999999999996</v>
      </c>
      <c r="G31" s="4"/>
    </row>
    <row r="32" spans="1:7" x14ac:dyDescent="0.2">
      <c r="A32" s="4" t="s">
        <v>20</v>
      </c>
      <c r="B32" s="4">
        <v>0</v>
      </c>
      <c r="C32" s="15">
        <f>-$C$20*B32/100</f>
        <v>0</v>
      </c>
      <c r="D32" s="9"/>
      <c r="E32" s="9"/>
      <c r="F32" s="15">
        <f t="shared" si="0"/>
        <v>0</v>
      </c>
      <c r="G32" s="4"/>
    </row>
    <row r="33" spans="1:7" x14ac:dyDescent="0.2">
      <c r="A33" s="4" t="s">
        <v>21</v>
      </c>
      <c r="B33" s="4">
        <v>0</v>
      </c>
      <c r="C33" s="15">
        <f>-$C$20*B33/100</f>
        <v>0</v>
      </c>
      <c r="D33" s="9"/>
      <c r="E33" s="9"/>
      <c r="F33" s="15">
        <f t="shared" si="0"/>
        <v>0</v>
      </c>
      <c r="G33" s="4"/>
    </row>
    <row r="34" spans="1:7" x14ac:dyDescent="0.2">
      <c r="A34" s="4" t="s">
        <v>44</v>
      </c>
      <c r="B34" s="4"/>
      <c r="C34" s="15">
        <f>SUM(C19:C33)-C20</f>
        <v>37.628571428571391</v>
      </c>
      <c r="D34" s="9"/>
      <c r="E34" s="9"/>
      <c r="F34" s="15">
        <f>SUM(F19:F33)-F20</f>
        <v>37.92560113154174</v>
      </c>
      <c r="G34" s="4"/>
    </row>
    <row r="35" spans="1:7" x14ac:dyDescent="0.2">
      <c r="A35" s="4" t="s">
        <v>45</v>
      </c>
      <c r="B35" s="4"/>
      <c r="C35" s="15">
        <f>(C34/C20)*100</f>
        <v>37.628571428571398</v>
      </c>
      <c r="D35" s="9"/>
      <c r="E35" s="9"/>
      <c r="F35" s="15">
        <f>(F34/(F20+F24)*100)</f>
        <v>42.139556812824161</v>
      </c>
      <c r="G35" s="4"/>
    </row>
    <row r="36" spans="1:7" x14ac:dyDescent="0.2">
      <c r="A36" s="4"/>
      <c r="B36" s="4"/>
      <c r="C36" s="10"/>
      <c r="D36" s="10"/>
      <c r="E36" s="10"/>
      <c r="F36" s="10"/>
      <c r="G36" s="4"/>
    </row>
    <row r="37" spans="1:7" x14ac:dyDescent="0.2">
      <c r="A37" s="3" t="s">
        <v>22</v>
      </c>
      <c r="B37" s="4"/>
      <c r="C37" s="10"/>
      <c r="D37" s="10"/>
      <c r="E37" s="10"/>
      <c r="F37" s="10"/>
      <c r="G37" s="4"/>
    </row>
    <row r="38" spans="1:7" x14ac:dyDescent="0.2">
      <c r="A38" s="4" t="s">
        <v>41</v>
      </c>
      <c r="B38" s="4"/>
      <c r="C38" s="15">
        <f>-(C19*E19)/30</f>
        <v>0</v>
      </c>
      <c r="D38" s="4"/>
      <c r="E38" s="4"/>
      <c r="F38" s="10"/>
      <c r="G38" s="4"/>
    </row>
    <row r="39" spans="1:7" x14ac:dyDescent="0.2">
      <c r="A39" s="4" t="s">
        <v>42</v>
      </c>
      <c r="B39" s="4"/>
      <c r="C39" s="15">
        <f>(C21*B12)/30</f>
        <v>-45</v>
      </c>
      <c r="D39" s="4"/>
      <c r="E39" s="4"/>
      <c r="F39" s="10"/>
      <c r="G39" s="4"/>
    </row>
    <row r="40" spans="1:7" x14ac:dyDescent="0.2">
      <c r="A40" s="4" t="s">
        <v>43</v>
      </c>
      <c r="B40" s="4"/>
      <c r="C40" s="15">
        <f>-(C21*E21)/30</f>
        <v>30</v>
      </c>
      <c r="D40" s="4"/>
      <c r="E40" s="4"/>
      <c r="F40" s="10"/>
      <c r="G40" s="4"/>
    </row>
    <row r="41" spans="1:7" x14ac:dyDescent="0.2">
      <c r="A41" s="4" t="s">
        <v>23</v>
      </c>
      <c r="B41" s="4"/>
      <c r="C41" s="15">
        <f>SUM(C38:C40)</f>
        <v>-15</v>
      </c>
      <c r="D41" s="4"/>
      <c r="E41" s="4"/>
      <c r="F41" s="10"/>
      <c r="G41" s="4"/>
    </row>
    <row r="42" spans="1:7" x14ac:dyDescent="0.2">
      <c r="B42" s="4"/>
      <c r="C42" s="10"/>
      <c r="D42" s="4"/>
      <c r="E42" s="4"/>
      <c r="F42" s="10"/>
      <c r="G42" s="4"/>
    </row>
    <row r="43" spans="1:7" x14ac:dyDescent="0.2">
      <c r="A43" s="4" t="s">
        <v>27</v>
      </c>
      <c r="B43" s="4"/>
      <c r="C43" s="12">
        <v>1000000</v>
      </c>
      <c r="D43" s="12"/>
      <c r="E43" s="12"/>
      <c r="F43" s="12">
        <v>1000000</v>
      </c>
      <c r="G43" s="4"/>
    </row>
    <row r="44" spans="1:7" x14ac:dyDescent="0.2">
      <c r="A44" s="4" t="s">
        <v>26</v>
      </c>
      <c r="B44" s="4"/>
      <c r="C44" s="17">
        <f>C43/(C35/100)</f>
        <v>2657555.0493545956</v>
      </c>
      <c r="D44" s="12"/>
      <c r="E44" s="12"/>
      <c r="F44" s="17">
        <f>F43/(F35/100)</f>
        <v>2373067.1977444105</v>
      </c>
      <c r="G44" s="4"/>
    </row>
    <row r="45" spans="1:7" x14ac:dyDescent="0.2">
      <c r="A45" s="4"/>
      <c r="B45" s="4"/>
      <c r="C45" s="10"/>
      <c r="D45" s="4"/>
      <c r="E45" s="4"/>
      <c r="F45" s="10"/>
      <c r="G45" s="4"/>
    </row>
    <row r="46" spans="1:7" x14ac:dyDescent="0.2">
      <c r="A46" s="4" t="s">
        <v>28</v>
      </c>
      <c r="B46" s="4"/>
      <c r="C46" s="18">
        <f>-C19/C21</f>
        <v>3.6666666666666665</v>
      </c>
      <c r="D46" s="4"/>
      <c r="E46" s="4"/>
      <c r="F46" s="18">
        <f>-F19/F21</f>
        <v>3.7033333333333376</v>
      </c>
      <c r="G46" s="4"/>
    </row>
    <row r="47" spans="1:7" x14ac:dyDescent="0.2">
      <c r="A47" s="4"/>
      <c r="B47" s="4"/>
      <c r="C47" s="10"/>
      <c r="D47" s="4"/>
      <c r="E47" s="4"/>
      <c r="F47" s="10"/>
      <c r="G47" s="4"/>
    </row>
    <row r="48" spans="1:7" x14ac:dyDescent="0.2">
      <c r="A48" s="4"/>
      <c r="B48" s="4"/>
      <c r="C48" s="10"/>
      <c r="D48" s="4"/>
      <c r="E48" s="4"/>
      <c r="F48" s="10"/>
      <c r="G48" s="4"/>
    </row>
    <row r="49" spans="1:7" x14ac:dyDescent="0.2">
      <c r="A49" s="4"/>
      <c r="B49" s="4"/>
      <c r="C49" s="10"/>
      <c r="D49" s="4"/>
      <c r="E49" s="4"/>
      <c r="F49" s="10"/>
      <c r="G49" s="4"/>
    </row>
    <row r="50" spans="1:7" x14ac:dyDescent="0.2">
      <c r="A50" s="4"/>
      <c r="B50" s="4"/>
      <c r="C50" s="10"/>
      <c r="D50" s="4"/>
      <c r="E50" s="4"/>
      <c r="F50" s="10"/>
      <c r="G50" s="4"/>
    </row>
    <row r="51" spans="1:7" x14ac:dyDescent="0.2">
      <c r="C51" s="10"/>
      <c r="D51" s="4"/>
    </row>
    <row r="52" spans="1:7" x14ac:dyDescent="0.2">
      <c r="C52" s="10"/>
      <c r="D52" s="4"/>
    </row>
    <row r="53" spans="1:7" x14ac:dyDescent="0.2">
      <c r="C53" s="10"/>
      <c r="D53" s="4"/>
    </row>
    <row r="54" spans="1:7" x14ac:dyDescent="0.2">
      <c r="C54" s="10"/>
      <c r="D54" s="4"/>
    </row>
    <row r="55" spans="1:7" x14ac:dyDescent="0.2">
      <c r="C55" s="10"/>
      <c r="D55" s="4"/>
    </row>
    <row r="56" spans="1:7" x14ac:dyDescent="0.2">
      <c r="C56" s="10"/>
      <c r="D56" s="4"/>
    </row>
    <row r="57" spans="1:7" x14ac:dyDescent="0.2">
      <c r="C57" s="10"/>
      <c r="D57" s="4"/>
    </row>
    <row r="58" spans="1:7" x14ac:dyDescent="0.2">
      <c r="C58" s="10"/>
      <c r="D58" s="4"/>
    </row>
    <row r="59" spans="1:7" x14ac:dyDescent="0.2">
      <c r="C59" s="10"/>
      <c r="D59" s="4"/>
    </row>
    <row r="60" spans="1:7" x14ac:dyDescent="0.2">
      <c r="C60" s="10"/>
      <c r="D60" s="4"/>
    </row>
    <row r="61" spans="1:7" x14ac:dyDescent="0.2">
      <c r="C61" s="10"/>
      <c r="D61" s="4"/>
    </row>
    <row r="62" spans="1:7" x14ac:dyDescent="0.2">
      <c r="C62" s="10"/>
      <c r="D62" s="4"/>
    </row>
    <row r="63" spans="1:7" x14ac:dyDescent="0.2">
      <c r="C63" s="10"/>
      <c r="D63" s="4"/>
    </row>
    <row r="64" spans="1:7" x14ac:dyDescent="0.2">
      <c r="C64" s="10"/>
      <c r="D64" s="4"/>
    </row>
    <row r="65" spans="3:4" x14ac:dyDescent="0.2">
      <c r="C65" s="10"/>
      <c r="D65" s="4"/>
    </row>
    <row r="66" spans="3:4" x14ac:dyDescent="0.2">
      <c r="C66" s="10"/>
      <c r="D66" s="4"/>
    </row>
    <row r="67" spans="3:4" x14ac:dyDescent="0.2">
      <c r="C67" s="10"/>
      <c r="D67" s="4"/>
    </row>
    <row r="68" spans="3:4" x14ac:dyDescent="0.2">
      <c r="C68" s="10"/>
      <c r="D68" s="4"/>
    </row>
    <row r="69" spans="3:4" x14ac:dyDescent="0.2">
      <c r="C69" s="10"/>
      <c r="D69" s="4"/>
    </row>
    <row r="70" spans="3:4" x14ac:dyDescent="0.2">
      <c r="C70" s="10"/>
      <c r="D70" s="4"/>
    </row>
    <row r="71" spans="3:4" x14ac:dyDescent="0.2">
      <c r="C71" s="10"/>
      <c r="D71" s="4"/>
    </row>
    <row r="72" spans="3:4" x14ac:dyDescent="0.2">
      <c r="C72" s="10"/>
      <c r="D72" s="4"/>
    </row>
    <row r="73" spans="3:4" x14ac:dyDescent="0.2">
      <c r="C73" s="10"/>
      <c r="D73" s="4"/>
    </row>
    <row r="74" spans="3:4" x14ac:dyDescent="0.2">
      <c r="C74" s="10"/>
      <c r="D74" s="4"/>
    </row>
    <row r="75" spans="3:4" x14ac:dyDescent="0.2">
      <c r="C75" s="10"/>
      <c r="D75" s="4"/>
    </row>
    <row r="76" spans="3:4" x14ac:dyDescent="0.2">
      <c r="C76" s="10"/>
      <c r="D76" s="4"/>
    </row>
    <row r="77" spans="3:4" x14ac:dyDescent="0.2">
      <c r="C77" s="10"/>
      <c r="D77" s="4"/>
    </row>
    <row r="78" spans="3:4" x14ac:dyDescent="0.2">
      <c r="C78" s="10"/>
      <c r="D78" s="4"/>
    </row>
    <row r="79" spans="3:4" x14ac:dyDescent="0.2">
      <c r="C79" s="10"/>
      <c r="D79" s="4"/>
    </row>
    <row r="80" spans="3:4" x14ac:dyDescent="0.2">
      <c r="C80" s="11"/>
    </row>
    <row r="81" spans="3:3" x14ac:dyDescent="0.2">
      <c r="C81" s="11"/>
    </row>
    <row r="82" spans="3:3" x14ac:dyDescent="0.2">
      <c r="C82" s="11"/>
    </row>
    <row r="83" spans="3:3" x14ac:dyDescent="0.2">
      <c r="C83" s="11"/>
    </row>
    <row r="84" spans="3:3" x14ac:dyDescent="0.2">
      <c r="C84" s="11"/>
    </row>
    <row r="85" spans="3:3" x14ac:dyDescent="0.2">
      <c r="C85" s="11"/>
    </row>
    <row r="86" spans="3:3" x14ac:dyDescent="0.2">
      <c r="C86" s="11"/>
    </row>
    <row r="87" spans="3:3" x14ac:dyDescent="0.2">
      <c r="C87" s="11"/>
    </row>
    <row r="88" spans="3:3" x14ac:dyDescent="0.2">
      <c r="C88" s="11"/>
    </row>
    <row r="89" spans="3:3" x14ac:dyDescent="0.2">
      <c r="C89" s="11"/>
    </row>
    <row r="90" spans="3:3" x14ac:dyDescent="0.2">
      <c r="C90" s="11"/>
    </row>
    <row r="91" spans="3:3" x14ac:dyDescent="0.2">
      <c r="C91" s="11"/>
    </row>
    <row r="92" spans="3:3" x14ac:dyDescent="0.2">
      <c r="C92" s="11"/>
    </row>
    <row r="93" spans="3:3" x14ac:dyDescent="0.2">
      <c r="C93" s="11"/>
    </row>
    <row r="94" spans="3:3" x14ac:dyDescent="0.2">
      <c r="C94" s="11"/>
    </row>
    <row r="95" spans="3:3" x14ac:dyDescent="0.2">
      <c r="C95" s="11"/>
    </row>
    <row r="96" spans="3:3" x14ac:dyDescent="0.2">
      <c r="C96" s="11"/>
    </row>
    <row r="97" spans="3:3" x14ac:dyDescent="0.2">
      <c r="C97" s="11"/>
    </row>
    <row r="98" spans="3:3" x14ac:dyDescent="0.2">
      <c r="C98" s="11"/>
    </row>
    <row r="99" spans="3:3" x14ac:dyDescent="0.2">
      <c r="C99" s="11"/>
    </row>
    <row r="100" spans="3:3" x14ac:dyDescent="0.2">
      <c r="C100" s="11"/>
    </row>
    <row r="101" spans="3:3" x14ac:dyDescent="0.2">
      <c r="C101" s="11"/>
    </row>
    <row r="102" spans="3:3" x14ac:dyDescent="0.2">
      <c r="C102" s="11"/>
    </row>
    <row r="103" spans="3:3" x14ac:dyDescent="0.2">
      <c r="C103" s="11"/>
    </row>
    <row r="104" spans="3:3" x14ac:dyDescent="0.2">
      <c r="C104" s="11"/>
    </row>
    <row r="105" spans="3:3" x14ac:dyDescent="0.2">
      <c r="C105" s="11"/>
    </row>
    <row r="106" spans="3:3" x14ac:dyDescent="0.2">
      <c r="C106" s="11"/>
    </row>
    <row r="107" spans="3:3" x14ac:dyDescent="0.2">
      <c r="C107" s="11"/>
    </row>
    <row r="108" spans="3:3" x14ac:dyDescent="0.2">
      <c r="C108" s="11"/>
    </row>
    <row r="109" spans="3:3" x14ac:dyDescent="0.2">
      <c r="C109" s="11"/>
    </row>
    <row r="110" spans="3:3" x14ac:dyDescent="0.2">
      <c r="C110" s="11"/>
    </row>
    <row r="111" spans="3:3" x14ac:dyDescent="0.2">
      <c r="C111" s="11"/>
    </row>
    <row r="112" spans="3:3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  <row r="127" spans="3:3" x14ac:dyDescent="0.2">
      <c r="C127" s="11"/>
    </row>
    <row r="128" spans="3:3" x14ac:dyDescent="0.2">
      <c r="C128" s="11"/>
    </row>
    <row r="129" spans="3:3" x14ac:dyDescent="0.2">
      <c r="C129" s="11"/>
    </row>
    <row r="130" spans="3:3" x14ac:dyDescent="0.2">
      <c r="C130" s="11"/>
    </row>
    <row r="131" spans="3:3" x14ac:dyDescent="0.2">
      <c r="C131" s="11"/>
    </row>
    <row r="132" spans="3:3" x14ac:dyDescent="0.2">
      <c r="C132" s="11"/>
    </row>
    <row r="133" spans="3:3" x14ac:dyDescent="0.2">
      <c r="C133" s="11"/>
    </row>
    <row r="134" spans="3:3" x14ac:dyDescent="0.2">
      <c r="C134" s="11"/>
    </row>
    <row r="135" spans="3:3" x14ac:dyDescent="0.2">
      <c r="C135" s="11"/>
    </row>
  </sheetData>
  <pageMargins left="0.78740157499999996" right="0.78740157499999996" top="0.984251969" bottom="0.984251969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0"/>
  <sheetViews>
    <sheetView tabSelected="1" workbookViewId="0">
      <selection activeCell="A41" sqref="A41:IV41"/>
    </sheetView>
  </sheetViews>
  <sheetFormatPr defaultColWidth="11.42578125" defaultRowHeight="12.75" x14ac:dyDescent="0.2"/>
  <cols>
    <col min="1" max="1" width="31.28515625" style="5" customWidth="1"/>
    <col min="2" max="2" width="6.5703125" style="5" customWidth="1"/>
    <col min="3" max="3" width="12.28515625" style="5" customWidth="1"/>
    <col min="4" max="4" width="4.7109375" style="5" customWidth="1"/>
    <col min="5" max="5" width="13.28515625" style="5" customWidth="1"/>
    <col min="6" max="6" width="11.42578125" style="5" customWidth="1"/>
    <col min="7" max="7" width="5.5703125" style="5" customWidth="1"/>
    <col min="8" max="255" width="9.140625" style="5" customWidth="1"/>
    <col min="256" max="16384" width="11.42578125" style="5"/>
  </cols>
  <sheetData>
    <row r="1" spans="1:7" x14ac:dyDescent="0.2">
      <c r="A1" s="2"/>
    </row>
    <row r="2" spans="1:7" x14ac:dyDescent="0.2">
      <c r="A2" s="5" t="s">
        <v>15</v>
      </c>
      <c r="B2" s="5">
        <v>1</v>
      </c>
    </row>
    <row r="3" spans="1:7" x14ac:dyDescent="0.2">
      <c r="A3" s="5" t="s">
        <v>16</v>
      </c>
      <c r="B3" s="16">
        <f>(B2/100+1)^(1/30)</f>
        <v>1.0003317327062342</v>
      </c>
      <c r="C3" s="4"/>
      <c r="D3" s="4"/>
      <c r="E3" s="2"/>
      <c r="G3" s="4"/>
    </row>
    <row r="4" spans="1:7" hidden="1" x14ac:dyDescent="0.2">
      <c r="A4" s="5" t="s">
        <v>3</v>
      </c>
      <c r="C4" s="5">
        <v>18</v>
      </c>
      <c r="D4" s="4"/>
      <c r="E4" s="5" t="s">
        <v>4</v>
      </c>
      <c r="F4" s="5">
        <v>130</v>
      </c>
    </row>
    <row r="5" spans="1:7" hidden="1" x14ac:dyDescent="0.2">
      <c r="A5" s="5" t="s">
        <v>5</v>
      </c>
      <c r="C5" s="5">
        <v>18</v>
      </c>
      <c r="D5" s="4"/>
      <c r="E5" s="5" t="s">
        <v>6</v>
      </c>
      <c r="F5" s="5">
        <v>100</v>
      </c>
    </row>
    <row r="6" spans="1:7" hidden="1" x14ac:dyDescent="0.2">
      <c r="A6" s="5" t="s">
        <v>7</v>
      </c>
      <c r="C6" s="5">
        <v>0</v>
      </c>
      <c r="D6" s="4"/>
      <c r="E6" s="5" t="s">
        <v>8</v>
      </c>
      <c r="F6" s="5">
        <v>30</v>
      </c>
    </row>
    <row r="7" spans="1:7" hidden="1" x14ac:dyDescent="0.2">
      <c r="A7" s="5" t="s">
        <v>9</v>
      </c>
      <c r="C7" s="5">
        <v>0.65</v>
      </c>
      <c r="D7" s="4"/>
      <c r="E7" s="5" t="s">
        <v>10</v>
      </c>
      <c r="F7" s="5">
        <v>30</v>
      </c>
    </row>
    <row r="8" spans="1:7" hidden="1" x14ac:dyDescent="0.2">
      <c r="A8" s="5" t="s">
        <v>11</v>
      </c>
      <c r="C8" s="5">
        <v>3</v>
      </c>
      <c r="D8" s="4"/>
      <c r="E8" s="5" t="s">
        <v>12</v>
      </c>
      <c r="F8" s="5">
        <v>50</v>
      </c>
    </row>
    <row r="9" spans="1:7" hidden="1" x14ac:dyDescent="0.2">
      <c r="A9" s="5" t="s">
        <v>13</v>
      </c>
      <c r="C9" s="5">
        <v>0</v>
      </c>
      <c r="D9" s="4"/>
      <c r="E9" s="1"/>
      <c r="F9" s="1"/>
    </row>
    <row r="10" spans="1:7" hidden="1" x14ac:dyDescent="0.2">
      <c r="A10" s="5" t="s">
        <v>14</v>
      </c>
      <c r="C10" s="5">
        <v>0</v>
      </c>
      <c r="D10" s="4"/>
    </row>
    <row r="11" spans="1:7" x14ac:dyDescent="0.2">
      <c r="D11" s="4"/>
    </row>
    <row r="12" spans="1:7" x14ac:dyDescent="0.2">
      <c r="A12" s="5" t="s">
        <v>25</v>
      </c>
      <c r="B12" s="5">
        <v>0</v>
      </c>
      <c r="D12" s="4"/>
    </row>
    <row r="13" spans="1:7" x14ac:dyDescent="0.2">
      <c r="A13" s="5" t="s">
        <v>48</v>
      </c>
      <c r="B13" s="5">
        <v>30</v>
      </c>
      <c r="D13" s="4"/>
    </row>
    <row r="14" spans="1:7" hidden="1" x14ac:dyDescent="0.2">
      <c r="A14" s="6"/>
      <c r="B14" s="6"/>
      <c r="C14" s="6"/>
      <c r="D14" s="4"/>
      <c r="F14" s="7"/>
    </row>
    <row r="15" spans="1:7" hidden="1" x14ac:dyDescent="0.2">
      <c r="A15" s="4"/>
      <c r="B15" s="4"/>
      <c r="C15" s="4"/>
      <c r="D15" s="4"/>
      <c r="F15" s="8"/>
    </row>
    <row r="16" spans="1:7" x14ac:dyDescent="0.2">
      <c r="A16" s="4"/>
      <c r="B16" s="4"/>
      <c r="C16" s="4"/>
      <c r="D16" s="4"/>
      <c r="G16" s="4"/>
    </row>
    <row r="17" spans="1:7" x14ac:dyDescent="0.2">
      <c r="A17" s="4"/>
      <c r="B17" s="4" t="s">
        <v>0</v>
      </c>
      <c r="C17" s="3" t="s">
        <v>17</v>
      </c>
      <c r="D17" s="4"/>
      <c r="E17" s="3" t="s">
        <v>18</v>
      </c>
      <c r="F17" s="3" t="s">
        <v>19</v>
      </c>
      <c r="G17" s="4"/>
    </row>
    <row r="18" spans="1:7" x14ac:dyDescent="0.2">
      <c r="A18" s="4" t="s">
        <v>46</v>
      </c>
      <c r="B18" s="4"/>
      <c r="C18" s="9">
        <v>100</v>
      </c>
      <c r="D18" s="9"/>
      <c r="E18" s="14">
        <f>IF(B22=0,B13,0)</f>
        <v>0</v>
      </c>
      <c r="F18" s="15">
        <f t="shared" ref="F18:F28" si="0">C18/($B$3^E18)</f>
        <v>100</v>
      </c>
      <c r="G18" s="4"/>
    </row>
    <row r="19" spans="1:7" x14ac:dyDescent="0.2">
      <c r="A19" s="4" t="s">
        <v>31</v>
      </c>
      <c r="B19" s="4"/>
      <c r="C19" s="9">
        <v>0</v>
      </c>
      <c r="D19" s="9"/>
      <c r="E19" s="13">
        <v>0</v>
      </c>
      <c r="F19" s="15">
        <f t="shared" si="0"/>
        <v>0</v>
      </c>
      <c r="G19" s="4"/>
    </row>
    <row r="20" spans="1:7" x14ac:dyDescent="0.2">
      <c r="A20" s="4" t="s">
        <v>47</v>
      </c>
      <c r="B20" s="4"/>
      <c r="C20" s="9">
        <v>-25</v>
      </c>
      <c r="D20" s="9"/>
      <c r="E20" s="13">
        <v>15</v>
      </c>
      <c r="F20" s="15">
        <f t="shared" si="0"/>
        <v>-24.875929755249715</v>
      </c>
      <c r="G20" s="4"/>
    </row>
    <row r="21" spans="1:7" x14ac:dyDescent="0.2">
      <c r="A21" s="4" t="s">
        <v>32</v>
      </c>
      <c r="B21" s="4">
        <v>8</v>
      </c>
      <c r="C21" s="15">
        <f>-$C$18*B21/100</f>
        <v>-8</v>
      </c>
      <c r="D21" s="9"/>
      <c r="E21" s="9"/>
      <c r="F21" s="15">
        <f t="shared" si="0"/>
        <v>-8</v>
      </c>
      <c r="G21" s="4"/>
    </row>
    <row r="22" spans="1:7" x14ac:dyDescent="0.2">
      <c r="A22" s="4" t="s">
        <v>29</v>
      </c>
      <c r="B22" s="4">
        <v>5</v>
      </c>
      <c r="C22" s="15">
        <f>-C18*(B22/100*B13/30)</f>
        <v>-5</v>
      </c>
      <c r="D22" s="9"/>
      <c r="E22" s="9"/>
      <c r="F22" s="15">
        <f>C22</f>
        <v>-5</v>
      </c>
      <c r="G22" s="4"/>
    </row>
    <row r="23" spans="1:7" x14ac:dyDescent="0.2">
      <c r="A23" s="4" t="s">
        <v>37</v>
      </c>
      <c r="B23" s="4">
        <v>0</v>
      </c>
      <c r="C23" s="15">
        <f>-$C$18*B23/100</f>
        <v>0</v>
      </c>
      <c r="D23" s="9"/>
      <c r="E23" s="9"/>
      <c r="F23" s="15">
        <f t="shared" si="0"/>
        <v>0</v>
      </c>
      <c r="G23" s="4"/>
    </row>
    <row r="24" spans="1:7" x14ac:dyDescent="0.2">
      <c r="A24" s="4" t="s">
        <v>24</v>
      </c>
      <c r="B24" s="4">
        <v>5</v>
      </c>
      <c r="C24" s="15">
        <f>-C18*B24/100</f>
        <v>-5</v>
      </c>
      <c r="D24" s="9"/>
      <c r="E24" s="9"/>
      <c r="F24" s="15">
        <f t="shared" si="0"/>
        <v>-5</v>
      </c>
      <c r="G24" s="4"/>
    </row>
    <row r="25" spans="1:7" x14ac:dyDescent="0.2">
      <c r="A25" s="4" t="s">
        <v>1</v>
      </c>
      <c r="B25" s="4">
        <v>0.65</v>
      </c>
      <c r="C25" s="15">
        <f>-$C$18*B25/100</f>
        <v>-0.65</v>
      </c>
      <c r="D25" s="9"/>
      <c r="E25" s="9"/>
      <c r="F25" s="15">
        <f t="shared" si="0"/>
        <v>-0.65</v>
      </c>
      <c r="G25" s="4"/>
    </row>
    <row r="26" spans="1:7" x14ac:dyDescent="0.2">
      <c r="A26" s="4" t="s">
        <v>2</v>
      </c>
      <c r="B26" s="4">
        <v>3</v>
      </c>
      <c r="C26" s="15">
        <f>-$C$18*B26/100</f>
        <v>-3</v>
      </c>
      <c r="D26" s="9"/>
      <c r="E26" s="9"/>
      <c r="F26" s="15">
        <f t="shared" si="0"/>
        <v>-3</v>
      </c>
      <c r="G26" s="4"/>
    </row>
    <row r="27" spans="1:7" x14ac:dyDescent="0.2">
      <c r="A27" s="4" t="s">
        <v>20</v>
      </c>
      <c r="B27" s="4">
        <v>4.8</v>
      </c>
      <c r="C27" s="15">
        <f>-$C$18*B27/100</f>
        <v>-4.8</v>
      </c>
      <c r="D27" s="9"/>
      <c r="E27" s="9"/>
      <c r="F27" s="15">
        <f t="shared" si="0"/>
        <v>-4.8</v>
      </c>
      <c r="G27" s="4"/>
    </row>
    <row r="28" spans="1:7" x14ac:dyDescent="0.2">
      <c r="A28" s="4" t="s">
        <v>21</v>
      </c>
      <c r="B28" s="4">
        <v>1.08</v>
      </c>
      <c r="C28" s="15">
        <f>-$C$18*B28/100</f>
        <v>-1.08</v>
      </c>
      <c r="D28" s="9"/>
      <c r="E28" s="9"/>
      <c r="F28" s="15">
        <f t="shared" si="0"/>
        <v>-1.08</v>
      </c>
      <c r="G28" s="4"/>
    </row>
    <row r="29" spans="1:7" x14ac:dyDescent="0.2">
      <c r="A29" s="4" t="s">
        <v>44</v>
      </c>
      <c r="B29" s="4"/>
      <c r="C29" s="15">
        <f>SUM(C18:C28)</f>
        <v>47.470000000000006</v>
      </c>
      <c r="D29" s="9"/>
      <c r="E29" s="9"/>
      <c r="F29" s="15">
        <f>SUM(F18:F28)</f>
        <v>47.594070244750291</v>
      </c>
      <c r="G29" s="4"/>
    </row>
    <row r="30" spans="1:7" x14ac:dyDescent="0.2">
      <c r="A30" s="4" t="s">
        <v>45</v>
      </c>
      <c r="B30" s="4"/>
      <c r="C30" s="15">
        <f>(C29/C18)*100</f>
        <v>47.470000000000006</v>
      </c>
      <c r="D30" s="9"/>
      <c r="E30" s="9"/>
      <c r="F30" s="15">
        <f>(F29/(F18+F22)*100)</f>
        <v>50.099021310263467</v>
      </c>
      <c r="G30" s="4"/>
    </row>
    <row r="31" spans="1:7" x14ac:dyDescent="0.2">
      <c r="A31" s="4"/>
      <c r="B31" s="4"/>
      <c r="C31" s="10"/>
      <c r="D31" s="10"/>
      <c r="E31" s="10"/>
      <c r="F31" s="10"/>
      <c r="G31" s="4"/>
    </row>
    <row r="32" spans="1:7" x14ac:dyDescent="0.2">
      <c r="A32" s="3" t="s">
        <v>22</v>
      </c>
      <c r="B32" s="4"/>
      <c r="C32" s="10"/>
      <c r="D32" s="10"/>
      <c r="E32" s="10"/>
      <c r="F32" s="10"/>
      <c r="G32" s="4"/>
    </row>
    <row r="33" spans="1:7" x14ac:dyDescent="0.2">
      <c r="A33" s="4" t="s">
        <v>41</v>
      </c>
      <c r="B33" s="4"/>
      <c r="C33" s="15">
        <f>-(C18*E18)/30</f>
        <v>0</v>
      </c>
      <c r="D33" s="4"/>
      <c r="E33" s="4"/>
      <c r="F33" s="10"/>
      <c r="G33" s="4"/>
    </row>
    <row r="34" spans="1:7" x14ac:dyDescent="0.2">
      <c r="A34" s="4" t="s">
        <v>42</v>
      </c>
      <c r="B34" s="4"/>
      <c r="C34" s="15">
        <f>(C19*B12)/30</f>
        <v>0</v>
      </c>
      <c r="D34" s="4"/>
      <c r="E34" s="4"/>
      <c r="F34" s="10"/>
      <c r="G34" s="4"/>
    </row>
    <row r="35" spans="1:7" x14ac:dyDescent="0.2">
      <c r="A35" s="4" t="s">
        <v>43</v>
      </c>
      <c r="B35" s="4"/>
      <c r="C35" s="15">
        <f>-(C20*E20)/30</f>
        <v>12.5</v>
      </c>
      <c r="D35" s="4"/>
      <c r="E35" s="4"/>
      <c r="F35" s="10"/>
      <c r="G35" s="4"/>
    </row>
    <row r="36" spans="1:7" x14ac:dyDescent="0.2">
      <c r="A36" s="4" t="s">
        <v>23</v>
      </c>
      <c r="B36" s="4"/>
      <c r="C36" s="15">
        <f>SUM(C33:C35)</f>
        <v>12.5</v>
      </c>
      <c r="D36" s="4"/>
      <c r="E36" s="4"/>
      <c r="F36" s="10"/>
      <c r="G36" s="4"/>
    </row>
    <row r="37" spans="1:7" x14ac:dyDescent="0.2">
      <c r="A37" s="4"/>
      <c r="B37" s="4"/>
      <c r="C37" s="9"/>
      <c r="D37" s="4"/>
      <c r="E37" s="4"/>
      <c r="F37" s="10"/>
      <c r="G37" s="4"/>
    </row>
    <row r="38" spans="1:7" x14ac:dyDescent="0.2">
      <c r="A38" s="4" t="s">
        <v>27</v>
      </c>
      <c r="B38" s="4"/>
      <c r="C38" s="12">
        <v>100000</v>
      </c>
      <c r="D38" s="12"/>
      <c r="E38" s="12"/>
      <c r="F38" s="12">
        <v>100000</v>
      </c>
      <c r="G38" s="4"/>
    </row>
    <row r="39" spans="1:7" x14ac:dyDescent="0.2">
      <c r="A39" s="4" t="s">
        <v>26</v>
      </c>
      <c r="B39" s="4"/>
      <c r="C39" s="17">
        <f>C38/(C30/100)</f>
        <v>210659.36380872127</v>
      </c>
      <c r="D39" s="12"/>
      <c r="E39" s="12"/>
      <c r="F39" s="17">
        <f>F38/(F30/100)</f>
        <v>199604.69762612635</v>
      </c>
      <c r="G39" s="4"/>
    </row>
    <row r="40" spans="1:7" x14ac:dyDescent="0.2">
      <c r="A40" s="4"/>
      <c r="B40" s="4"/>
      <c r="C40" s="10"/>
      <c r="D40" s="4"/>
      <c r="E40" s="4"/>
      <c r="F40" s="10"/>
      <c r="G40" s="4"/>
    </row>
    <row r="41" spans="1:7" x14ac:dyDescent="0.2">
      <c r="A41" s="4" t="s">
        <v>28</v>
      </c>
      <c r="B41" s="4"/>
      <c r="C41" s="18">
        <f>-C18/C20</f>
        <v>4</v>
      </c>
      <c r="D41" s="4"/>
      <c r="E41" s="4"/>
      <c r="F41" s="18">
        <f>-F18/F20</f>
        <v>4.0199502484483585</v>
      </c>
      <c r="G41" s="4"/>
    </row>
    <row r="42" spans="1:7" x14ac:dyDescent="0.2">
      <c r="A42" s="4"/>
      <c r="B42" s="4"/>
      <c r="C42" s="10"/>
      <c r="D42" s="4"/>
      <c r="E42" s="4"/>
      <c r="F42" s="10"/>
      <c r="G42" s="4"/>
    </row>
    <row r="43" spans="1:7" x14ac:dyDescent="0.2">
      <c r="A43" s="4"/>
      <c r="B43" s="4"/>
      <c r="C43" s="10"/>
      <c r="D43" s="4"/>
      <c r="E43" s="4"/>
      <c r="F43" s="10"/>
      <c r="G43" s="4"/>
    </row>
    <row r="44" spans="1:7" x14ac:dyDescent="0.2">
      <c r="A44" s="4"/>
      <c r="B44" s="4"/>
      <c r="C44" s="10"/>
      <c r="D44" s="4"/>
      <c r="E44" s="4"/>
      <c r="F44" s="10"/>
      <c r="G44" s="4"/>
    </row>
    <row r="45" spans="1:7" x14ac:dyDescent="0.2">
      <c r="A45" s="4"/>
      <c r="B45" s="4"/>
      <c r="C45" s="10"/>
      <c r="D45" s="4"/>
      <c r="E45" s="4"/>
      <c r="F45" s="10"/>
      <c r="G45" s="4"/>
    </row>
    <row r="46" spans="1:7" x14ac:dyDescent="0.2">
      <c r="C46" s="10"/>
      <c r="D46" s="4"/>
    </row>
    <row r="47" spans="1:7" x14ac:dyDescent="0.2">
      <c r="C47" s="10"/>
      <c r="D47" s="4"/>
    </row>
    <row r="48" spans="1:7" x14ac:dyDescent="0.2">
      <c r="C48" s="10"/>
      <c r="D48" s="4"/>
    </row>
    <row r="49" spans="3:4" x14ac:dyDescent="0.2">
      <c r="C49" s="10"/>
      <c r="D49" s="4"/>
    </row>
    <row r="50" spans="3:4" x14ac:dyDescent="0.2">
      <c r="C50" s="10"/>
      <c r="D50" s="4"/>
    </row>
    <row r="51" spans="3:4" x14ac:dyDescent="0.2">
      <c r="C51" s="10"/>
      <c r="D51" s="4"/>
    </row>
    <row r="52" spans="3:4" x14ac:dyDescent="0.2">
      <c r="C52" s="10"/>
      <c r="D52" s="4"/>
    </row>
    <row r="53" spans="3:4" x14ac:dyDescent="0.2">
      <c r="C53" s="10"/>
      <c r="D53" s="4"/>
    </row>
    <row r="54" spans="3:4" x14ac:dyDescent="0.2">
      <c r="C54" s="10"/>
      <c r="D54" s="4"/>
    </row>
    <row r="55" spans="3:4" x14ac:dyDescent="0.2">
      <c r="C55" s="10"/>
      <c r="D55" s="4"/>
    </row>
    <row r="56" spans="3:4" x14ac:dyDescent="0.2">
      <c r="C56" s="10"/>
      <c r="D56" s="4"/>
    </row>
    <row r="57" spans="3:4" x14ac:dyDescent="0.2">
      <c r="C57" s="10"/>
      <c r="D57" s="4"/>
    </row>
    <row r="58" spans="3:4" x14ac:dyDescent="0.2">
      <c r="C58" s="10"/>
      <c r="D58" s="4"/>
    </row>
    <row r="59" spans="3:4" x14ac:dyDescent="0.2">
      <c r="C59" s="10"/>
      <c r="D59" s="4"/>
    </row>
    <row r="60" spans="3:4" x14ac:dyDescent="0.2">
      <c r="C60" s="10"/>
      <c r="D60" s="4"/>
    </row>
    <row r="61" spans="3:4" x14ac:dyDescent="0.2">
      <c r="C61" s="10"/>
      <c r="D61" s="4"/>
    </row>
    <row r="62" spans="3:4" x14ac:dyDescent="0.2">
      <c r="C62" s="10"/>
      <c r="D62" s="4"/>
    </row>
    <row r="63" spans="3:4" x14ac:dyDescent="0.2">
      <c r="C63" s="10"/>
      <c r="D63" s="4"/>
    </row>
    <row r="64" spans="3:4" x14ac:dyDescent="0.2">
      <c r="C64" s="10"/>
      <c r="D64" s="4"/>
    </row>
    <row r="65" spans="3:4" x14ac:dyDescent="0.2">
      <c r="C65" s="10"/>
      <c r="D65" s="4"/>
    </row>
    <row r="66" spans="3:4" x14ac:dyDescent="0.2">
      <c r="C66" s="10"/>
      <c r="D66" s="4"/>
    </row>
    <row r="67" spans="3:4" x14ac:dyDescent="0.2">
      <c r="C67" s="10"/>
      <c r="D67" s="4"/>
    </row>
    <row r="68" spans="3:4" x14ac:dyDescent="0.2">
      <c r="C68" s="10"/>
      <c r="D68" s="4"/>
    </row>
    <row r="69" spans="3:4" x14ac:dyDescent="0.2">
      <c r="C69" s="10"/>
      <c r="D69" s="4"/>
    </row>
    <row r="70" spans="3:4" x14ac:dyDescent="0.2">
      <c r="C70" s="10"/>
      <c r="D70" s="4"/>
    </row>
    <row r="71" spans="3:4" x14ac:dyDescent="0.2">
      <c r="C71" s="10"/>
      <c r="D71" s="4"/>
    </row>
    <row r="72" spans="3:4" x14ac:dyDescent="0.2">
      <c r="C72" s="10"/>
      <c r="D72" s="4"/>
    </row>
    <row r="73" spans="3:4" x14ac:dyDescent="0.2">
      <c r="C73" s="10"/>
      <c r="D73" s="4"/>
    </row>
    <row r="74" spans="3:4" x14ac:dyDescent="0.2">
      <c r="C74" s="10"/>
      <c r="D74" s="4"/>
    </row>
    <row r="75" spans="3:4" x14ac:dyDescent="0.2">
      <c r="C75" s="11"/>
    </row>
    <row r="76" spans="3:4" x14ac:dyDescent="0.2">
      <c r="C76" s="11"/>
    </row>
    <row r="77" spans="3:4" x14ac:dyDescent="0.2">
      <c r="C77" s="11"/>
    </row>
    <row r="78" spans="3:4" x14ac:dyDescent="0.2">
      <c r="C78" s="11"/>
    </row>
    <row r="79" spans="3:4" x14ac:dyDescent="0.2">
      <c r="C79" s="11"/>
    </row>
    <row r="80" spans="3:4" x14ac:dyDescent="0.2">
      <c r="C80" s="11"/>
    </row>
    <row r="81" spans="3:3" x14ac:dyDescent="0.2">
      <c r="C81" s="11"/>
    </row>
    <row r="82" spans="3:3" x14ac:dyDescent="0.2">
      <c r="C82" s="11"/>
    </row>
    <row r="83" spans="3:3" x14ac:dyDescent="0.2">
      <c r="C83" s="11"/>
    </row>
    <row r="84" spans="3:3" x14ac:dyDescent="0.2">
      <c r="C84" s="11"/>
    </row>
    <row r="85" spans="3:3" x14ac:dyDescent="0.2">
      <c r="C85" s="11"/>
    </row>
    <row r="86" spans="3:3" x14ac:dyDescent="0.2">
      <c r="C86" s="11"/>
    </row>
    <row r="87" spans="3:3" x14ac:dyDescent="0.2">
      <c r="C87" s="11"/>
    </row>
    <row r="88" spans="3:3" x14ac:dyDescent="0.2">
      <c r="C88" s="11"/>
    </row>
    <row r="89" spans="3:3" x14ac:dyDescent="0.2">
      <c r="C89" s="11"/>
    </row>
    <row r="90" spans="3:3" x14ac:dyDescent="0.2">
      <c r="C90" s="11"/>
    </row>
    <row r="91" spans="3:3" x14ac:dyDescent="0.2">
      <c r="C91" s="11"/>
    </row>
    <row r="92" spans="3:3" x14ac:dyDescent="0.2">
      <c r="C92" s="11"/>
    </row>
    <row r="93" spans="3:3" x14ac:dyDescent="0.2">
      <c r="C93" s="11"/>
    </row>
    <row r="94" spans="3:3" x14ac:dyDescent="0.2">
      <c r="C94" s="11"/>
    </row>
    <row r="95" spans="3:3" x14ac:dyDescent="0.2">
      <c r="C95" s="11"/>
    </row>
    <row r="96" spans="3:3" x14ac:dyDescent="0.2">
      <c r="C96" s="11"/>
    </row>
    <row r="97" spans="3:3" x14ac:dyDescent="0.2">
      <c r="C97" s="11"/>
    </row>
    <row r="98" spans="3:3" x14ac:dyDescent="0.2">
      <c r="C98" s="11"/>
    </row>
    <row r="99" spans="3:3" x14ac:dyDescent="0.2">
      <c r="C99" s="11"/>
    </row>
    <row r="100" spans="3:3" x14ac:dyDescent="0.2">
      <c r="C100" s="11"/>
    </row>
    <row r="101" spans="3:3" x14ac:dyDescent="0.2">
      <c r="C101" s="11"/>
    </row>
    <row r="102" spans="3:3" x14ac:dyDescent="0.2">
      <c r="C102" s="11"/>
    </row>
    <row r="103" spans="3:3" x14ac:dyDescent="0.2">
      <c r="C103" s="11"/>
    </row>
    <row r="104" spans="3:3" x14ac:dyDescent="0.2">
      <c r="C104" s="11"/>
    </row>
    <row r="105" spans="3:3" x14ac:dyDescent="0.2">
      <c r="C105" s="11"/>
    </row>
    <row r="106" spans="3:3" x14ac:dyDescent="0.2">
      <c r="C106" s="11"/>
    </row>
    <row r="107" spans="3:3" x14ac:dyDescent="0.2">
      <c r="C107" s="11"/>
    </row>
    <row r="108" spans="3:3" x14ac:dyDescent="0.2">
      <c r="C108" s="11"/>
    </row>
    <row r="109" spans="3:3" x14ac:dyDescent="0.2">
      <c r="C109" s="11"/>
    </row>
    <row r="110" spans="3:3" x14ac:dyDescent="0.2">
      <c r="C110" s="11"/>
    </row>
    <row r="111" spans="3:3" x14ac:dyDescent="0.2">
      <c r="C111" s="11"/>
    </row>
    <row r="112" spans="3:3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  <row r="127" spans="3:3" x14ac:dyDescent="0.2">
      <c r="C127" s="11"/>
    </row>
    <row r="128" spans="3:3" x14ac:dyDescent="0.2">
      <c r="C128" s="11"/>
    </row>
    <row r="129" spans="3:3" x14ac:dyDescent="0.2">
      <c r="C129" s="11"/>
    </row>
    <row r="130" spans="3:3" x14ac:dyDescent="0.2">
      <c r="C130" s="11"/>
    </row>
  </sheetData>
  <pageMargins left="0.78740157499999996" right="0.78740157499999996" top="0.984251969" bottom="0.984251969" header="0.49212598499999999" footer="0.49212598499999999"/>
  <pageSetup orientation="portrait" horizontalDpi="300" verticalDpi="300" copies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Comercio</vt:lpstr>
      <vt:lpstr>Industria</vt:lpstr>
      <vt:lpstr>Serviços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Treinamento</dc:creator>
  <cp:lastModifiedBy>roberto assef</cp:lastModifiedBy>
  <cp:lastPrinted>1999-06-24T14:41:41Z</cp:lastPrinted>
  <dcterms:created xsi:type="dcterms:W3CDTF">1999-06-20T23:43:52Z</dcterms:created>
  <dcterms:modified xsi:type="dcterms:W3CDTF">2021-02-11T19:52:15Z</dcterms:modified>
</cp:coreProperties>
</file>