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4800" windowHeight="5190" tabRatio="797" activeTab="1"/>
  </bookViews>
  <sheets>
    <sheet name="Tabela 11.1" sheetId="2" r:id="rId1"/>
    <sheet name="tabela 11.2" sheetId="1" r:id="rId2"/>
  </sheets>
  <calcPr calcId="145621"/>
</workbook>
</file>

<file path=xl/calcChain.xml><?xml version="1.0" encoding="utf-8"?>
<calcChain xmlns="http://schemas.openxmlformats.org/spreadsheetml/2006/main">
  <c r="B18" i="1" l="1"/>
  <c r="B17" i="1"/>
  <c r="E16" i="2"/>
  <c r="B16" i="2"/>
  <c r="E15" i="2"/>
  <c r="B15" i="2"/>
  <c r="E9" i="2"/>
  <c r="E11" i="2" s="1"/>
  <c r="E10" i="2"/>
  <c r="E29" i="2" s="1"/>
  <c r="B11" i="2"/>
  <c r="B12" i="2"/>
  <c r="E12" i="2"/>
  <c r="B13" i="2"/>
  <c r="B14" i="2"/>
  <c r="E14" i="2"/>
  <c r="B27" i="2"/>
  <c r="E27" i="2"/>
  <c r="B28" i="2"/>
  <c r="E28" i="2"/>
  <c r="B29" i="2"/>
  <c r="B30" i="2"/>
  <c r="E11" i="1"/>
  <c r="E13" i="1" s="1"/>
  <c r="E12" i="1"/>
  <c r="E31" i="1" s="1"/>
  <c r="B13" i="1"/>
  <c r="B14" i="1"/>
  <c r="B15" i="1"/>
  <c r="E15" i="1"/>
  <c r="B16" i="1"/>
  <c r="B19" i="1"/>
  <c r="B29" i="1"/>
  <c r="B32" i="1" s="1"/>
  <c r="B34" i="1" s="1"/>
  <c r="E29" i="1"/>
  <c r="B30" i="1"/>
  <c r="B31" i="1"/>
  <c r="E30" i="1" l="1"/>
  <c r="E32" i="1" s="1"/>
  <c r="E16" i="1"/>
  <c r="E17" i="1"/>
  <c r="E30" i="2"/>
  <c r="E32" i="2" s="1"/>
  <c r="B17" i="2"/>
  <c r="E13" i="2"/>
  <c r="E14" i="1"/>
  <c r="E18" i="1" s="1"/>
  <c r="B32" i="2" l="1"/>
  <c r="B34" i="2"/>
  <c r="E17" i="2"/>
  <c r="E34" i="1"/>
  <c r="B36" i="1"/>
  <c r="E19" i="1"/>
</calcChain>
</file>

<file path=xl/sharedStrings.xml><?xml version="1.0" encoding="utf-8"?>
<sst xmlns="http://schemas.openxmlformats.org/spreadsheetml/2006/main" count="58" uniqueCount="29">
  <si>
    <t>ANÁLISE DO CAPITAL DE GIRO E RENTABILIDADE OPERACIONAL</t>
  </si>
  <si>
    <t>CONSIDERANDO DESCONTO NA COMPRA DE MATERIA PRIMA E AUMENTO DE ESTOQUE</t>
  </si>
  <si>
    <t xml:space="preserve">  PROPOSTA A</t>
  </si>
  <si>
    <t xml:space="preserve">           PROPOSTA B</t>
  </si>
  <si>
    <t>DESC.%</t>
  </si>
  <si>
    <t>QUANTIDADE A COMPRAR</t>
  </si>
  <si>
    <t>QUANTIDADE A VENDER MENSAL</t>
  </si>
  <si>
    <t>P.VENDA</t>
  </si>
  <si>
    <t>MAT.PRIMA</t>
  </si>
  <si>
    <t>COMISSÃO</t>
  </si>
  <si>
    <t>PIS/COFINS</t>
  </si>
  <si>
    <t>ICMS (-)</t>
  </si>
  <si>
    <t>ICMS (+)</t>
  </si>
  <si>
    <t>M.CONTRIB.</t>
  </si>
  <si>
    <t>% M.CONTRIBUIÇÃO</t>
  </si>
  <si>
    <t>% COMISSÃO</t>
  </si>
  <si>
    <t>% PIS/COFINS</t>
  </si>
  <si>
    <t>% ICMS</t>
  </si>
  <si>
    <t>PRAZO CONCEDIDO</t>
  </si>
  <si>
    <t>PRAZO RECEBIDO</t>
  </si>
  <si>
    <t>DIAS DE ESTOQUE</t>
  </si>
  <si>
    <t>CAPITAL DE GIRO TOTAL</t>
  </si>
  <si>
    <t>CONTAS A RECEBER</t>
  </si>
  <si>
    <t>CONTAS A PAGAR</t>
  </si>
  <si>
    <t>ESTOQUES</t>
  </si>
  <si>
    <t>TOTAL</t>
  </si>
  <si>
    <t>RENTAB.OPERACIONAL %</t>
  </si>
  <si>
    <t>RENTABIL.INCREMENTAL %</t>
  </si>
  <si>
    <t>IRPJ + CSLL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</si>
</sst>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15" sqref="A15:E15"/>
    </sheetView>
  </sheetViews>
  <sheetFormatPr defaultRowHeight="12.75" x14ac:dyDescent="0.2"/>
  <cols>
    <col min="1" max="1" width="30.7109375" style="1" customWidth="1"/>
    <col min="2" max="2" width="9.140625" style="1"/>
    <col min="3" max="3" width="5.28515625" style="2" customWidth="1"/>
    <col min="4" max="5" width="9.140625" style="1"/>
    <col min="6" max="16384" width="9.140625" style="2"/>
  </cols>
  <sheetData>
    <row r="1" spans="1:5" x14ac:dyDescent="0.2">
      <c r="B1" s="1" t="s">
        <v>0</v>
      </c>
    </row>
    <row r="2" spans="1:5" s="3" customFormat="1" x14ac:dyDescent="0.2">
      <c r="A2" s="3" t="s">
        <v>1</v>
      </c>
    </row>
    <row r="4" spans="1:5" x14ac:dyDescent="0.2">
      <c r="B4" s="1" t="s">
        <v>2</v>
      </c>
      <c r="E4" s="1" t="s">
        <v>3</v>
      </c>
    </row>
    <row r="5" spans="1:5" x14ac:dyDescent="0.2">
      <c r="D5" s="1" t="s">
        <v>4</v>
      </c>
    </row>
    <row r="6" spans="1:5" x14ac:dyDescent="0.2">
      <c r="A6" s="1" t="s">
        <v>5</v>
      </c>
      <c r="B6" s="1">
        <v>100</v>
      </c>
      <c r="E6" s="1">
        <v>150</v>
      </c>
    </row>
    <row r="7" spans="1:5" x14ac:dyDescent="0.2">
      <c r="A7" s="1" t="s">
        <v>6</v>
      </c>
      <c r="B7" s="1">
        <v>100</v>
      </c>
      <c r="E7" s="1">
        <v>150</v>
      </c>
    </row>
    <row r="9" spans="1:5" x14ac:dyDescent="0.2">
      <c r="A9" s="1" t="s">
        <v>7</v>
      </c>
      <c r="B9" s="4">
        <v>1.4</v>
      </c>
      <c r="D9" s="1">
        <v>20</v>
      </c>
      <c r="E9" s="5">
        <f>B9*((100-D9)/100)</f>
        <v>1.1199999999999999</v>
      </c>
    </row>
    <row r="10" spans="1:5" x14ac:dyDescent="0.2">
      <c r="A10" s="1" t="s">
        <v>8</v>
      </c>
      <c r="B10" s="4">
        <v>-0.8</v>
      </c>
      <c r="D10" s="1">
        <v>10</v>
      </c>
      <c r="E10" s="5">
        <f>B10*((100-D10)/100)</f>
        <v>-0.72000000000000008</v>
      </c>
    </row>
    <row r="11" spans="1:5" x14ac:dyDescent="0.2">
      <c r="A11" s="1" t="s">
        <v>9</v>
      </c>
      <c r="B11" s="6">
        <f>-(B9*B19)/100</f>
        <v>-2.0999999999999998E-2</v>
      </c>
      <c r="E11" s="6">
        <f>-(E9*E19)/100</f>
        <v>-1.6799999999999995E-2</v>
      </c>
    </row>
    <row r="12" spans="1:5" x14ac:dyDescent="0.2">
      <c r="A12" s="1" t="s">
        <v>10</v>
      </c>
      <c r="B12" s="6">
        <f>-(B9*B20)/100</f>
        <v>-5.1099999999999993E-2</v>
      </c>
      <c r="E12" s="6">
        <f>-(E9*E20)/100</f>
        <v>-4.0879999999999993E-2</v>
      </c>
    </row>
    <row r="13" spans="1:5" x14ac:dyDescent="0.2">
      <c r="A13" s="1" t="s">
        <v>11</v>
      </c>
      <c r="B13" s="6">
        <f>-(B9*B21)/100</f>
        <v>-0.252</v>
      </c>
      <c r="E13" s="6">
        <f>-(E9*E21)/100</f>
        <v>-0.20159999999999997</v>
      </c>
    </row>
    <row r="14" spans="1:5" x14ac:dyDescent="0.2">
      <c r="A14" s="1" t="s">
        <v>12</v>
      </c>
      <c r="B14" s="6">
        <f>-B10*(B21/100)</f>
        <v>0.14399999999999999</v>
      </c>
      <c r="E14" s="6">
        <f>-E10*(E21/100)</f>
        <v>0.12960000000000002</v>
      </c>
    </row>
    <row r="15" spans="1:5" x14ac:dyDescent="0.2">
      <c r="A15" s="1" t="s">
        <v>28</v>
      </c>
      <c r="B15" s="6">
        <f>-B9*3.08%</f>
        <v>-4.3119999999999999E-2</v>
      </c>
      <c r="E15" s="6">
        <f>-E9*3.08%</f>
        <v>-3.4495999999999999E-2</v>
      </c>
    </row>
    <row r="16" spans="1:5" x14ac:dyDescent="0.2">
      <c r="A16" s="1" t="s">
        <v>13</v>
      </c>
      <c r="B16" s="6">
        <f>SUM(B9:B15)</f>
        <v>0.37677999999999984</v>
      </c>
      <c r="E16" s="6">
        <f>SUM(E9:E15)</f>
        <v>0.23582399999999989</v>
      </c>
    </row>
    <row r="17" spans="1:5" x14ac:dyDescent="0.2">
      <c r="A17" s="1" t="s">
        <v>14</v>
      </c>
      <c r="B17" s="6">
        <f>(B16/B9)*100</f>
        <v>26.912857142857131</v>
      </c>
      <c r="E17" s="6">
        <f>(E16/E9)*100</f>
        <v>21.055714285714277</v>
      </c>
    </row>
    <row r="18" spans="1:5" x14ac:dyDescent="0.2">
      <c r="B18" s="4"/>
    </row>
    <row r="19" spans="1:5" x14ac:dyDescent="0.2">
      <c r="A19" s="1" t="s">
        <v>15</v>
      </c>
      <c r="B19" s="1">
        <v>1.5</v>
      </c>
      <c r="E19" s="1">
        <v>1.5</v>
      </c>
    </row>
    <row r="20" spans="1:5" x14ac:dyDescent="0.2">
      <c r="A20" s="1" t="s">
        <v>16</v>
      </c>
      <c r="B20" s="1">
        <v>3.65</v>
      </c>
      <c r="E20" s="1">
        <v>3.65</v>
      </c>
    </row>
    <row r="21" spans="1:5" x14ac:dyDescent="0.2">
      <c r="A21" s="1" t="s">
        <v>17</v>
      </c>
      <c r="B21" s="1">
        <v>18</v>
      </c>
      <c r="E21" s="1">
        <v>18</v>
      </c>
    </row>
    <row r="22" spans="1:5" x14ac:dyDescent="0.2">
      <c r="A22" s="1" t="s">
        <v>18</v>
      </c>
      <c r="B22" s="1">
        <v>30</v>
      </c>
      <c r="E22" s="1">
        <v>30</v>
      </c>
    </row>
    <row r="23" spans="1:5" x14ac:dyDescent="0.2">
      <c r="A23" s="1" t="s">
        <v>19</v>
      </c>
      <c r="B23" s="1">
        <v>30</v>
      </c>
      <c r="E23" s="1">
        <v>30</v>
      </c>
    </row>
    <row r="24" spans="1:5" x14ac:dyDescent="0.2">
      <c r="A24" s="1" t="s">
        <v>20</v>
      </c>
      <c r="B24" s="1">
        <v>30</v>
      </c>
      <c r="E24" s="1">
        <v>30</v>
      </c>
    </row>
    <row r="26" spans="1:5" x14ac:dyDescent="0.2">
      <c r="A26" s="1" t="s">
        <v>21</v>
      </c>
    </row>
    <row r="27" spans="1:5" x14ac:dyDescent="0.2">
      <c r="A27" s="1" t="s">
        <v>22</v>
      </c>
      <c r="B27" s="5">
        <f>-((B9*B22*B7)/30)</f>
        <v>-140</v>
      </c>
      <c r="E27" s="5">
        <f>-(E9*E22*E7)/30</f>
        <v>-167.99999999999997</v>
      </c>
    </row>
    <row r="28" spans="1:5" x14ac:dyDescent="0.2">
      <c r="A28" s="1" t="s">
        <v>23</v>
      </c>
      <c r="B28" s="5">
        <f>-(B10*B23*B6)/30</f>
        <v>80</v>
      </c>
      <c r="E28" s="5">
        <f>-(E10*E23*E6)/30</f>
        <v>108</v>
      </c>
    </row>
    <row r="29" spans="1:5" x14ac:dyDescent="0.2">
      <c r="A29" s="1" t="s">
        <v>24</v>
      </c>
      <c r="B29" s="5">
        <f>(B10*B24*B6)/30</f>
        <v>-80</v>
      </c>
      <c r="E29" s="5">
        <f>(E10*E24*E6)/30</f>
        <v>-108</v>
      </c>
    </row>
    <row r="30" spans="1:5" x14ac:dyDescent="0.2">
      <c r="A30" s="1" t="s">
        <v>25</v>
      </c>
      <c r="B30" s="5">
        <f>SUM(B27:B29)</f>
        <v>-140</v>
      </c>
      <c r="E30" s="5">
        <f>SUM(E27:E29)</f>
        <v>-167.99999999999997</v>
      </c>
    </row>
    <row r="32" spans="1:5" x14ac:dyDescent="0.2">
      <c r="A32" s="1" t="s">
        <v>26</v>
      </c>
      <c r="B32" s="6">
        <f>-((B16*B7)/B30)*100</f>
        <v>26.912857142857131</v>
      </c>
      <c r="E32" s="6">
        <f>-((E16*E7)/E30)*100</f>
        <v>21.055714285714277</v>
      </c>
    </row>
    <row r="34" spans="1:2" x14ac:dyDescent="0.2">
      <c r="A34" s="1" t="s">
        <v>27</v>
      </c>
      <c r="B34" s="6">
        <f>-((E16*E7)-(B16*B7))/((E30-B30))*100</f>
        <v>-8.2300000000000129</v>
      </c>
    </row>
  </sheetData>
  <printOptions gridLines="1" gridLinesSet="0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6"/>
  <sheetViews>
    <sheetView tabSelected="1" workbookViewId="0">
      <selection activeCell="A5" sqref="A5:G36"/>
    </sheetView>
  </sheetViews>
  <sheetFormatPr defaultRowHeight="12.75" x14ac:dyDescent="0.2"/>
  <cols>
    <col min="1" max="1" width="30.7109375" style="1" customWidth="1"/>
    <col min="2" max="2" width="9.140625" style="1"/>
    <col min="3" max="3" width="5.28515625" style="2" customWidth="1"/>
    <col min="4" max="5" width="9.140625" style="1"/>
    <col min="6" max="16384" width="9.140625" style="2"/>
  </cols>
  <sheetData>
    <row r="3" spans="1:5" x14ac:dyDescent="0.2">
      <c r="B3" s="1" t="s">
        <v>0</v>
      </c>
    </row>
    <row r="4" spans="1:5" s="3" customFormat="1" x14ac:dyDescent="0.2">
      <c r="A4" s="3" t="s">
        <v>1</v>
      </c>
    </row>
    <row r="6" spans="1:5" x14ac:dyDescent="0.2">
      <c r="B6" s="1" t="s">
        <v>2</v>
      </c>
      <c r="E6" s="1" t="s">
        <v>3</v>
      </c>
    </row>
    <row r="7" spans="1:5" x14ac:dyDescent="0.2">
      <c r="D7" s="1" t="s">
        <v>4</v>
      </c>
    </row>
    <row r="8" spans="1:5" x14ac:dyDescent="0.2">
      <c r="A8" s="1" t="s">
        <v>5</v>
      </c>
      <c r="B8" s="1">
        <v>100</v>
      </c>
      <c r="E8" s="1">
        <v>150</v>
      </c>
    </row>
    <row r="9" spans="1:5" x14ac:dyDescent="0.2">
      <c r="A9" s="1" t="s">
        <v>6</v>
      </c>
      <c r="B9" s="1">
        <v>100</v>
      </c>
      <c r="E9" s="1">
        <v>120</v>
      </c>
    </row>
    <row r="11" spans="1:5" x14ac:dyDescent="0.2">
      <c r="A11" s="1" t="s">
        <v>7</v>
      </c>
      <c r="B11" s="4">
        <v>1.4</v>
      </c>
      <c r="D11" s="1">
        <v>5</v>
      </c>
      <c r="E11" s="5">
        <f>B11*((100-D11)/100)</f>
        <v>1.3299999999999998</v>
      </c>
    </row>
    <row r="12" spans="1:5" x14ac:dyDescent="0.2">
      <c r="A12" s="1" t="s">
        <v>8</v>
      </c>
      <c r="B12" s="4">
        <v>-0.8</v>
      </c>
      <c r="D12" s="1">
        <v>10</v>
      </c>
      <c r="E12" s="5">
        <f>B12*((100-D12)/100)</f>
        <v>-0.72000000000000008</v>
      </c>
    </row>
    <row r="13" spans="1:5" x14ac:dyDescent="0.2">
      <c r="A13" s="1" t="s">
        <v>9</v>
      </c>
      <c r="B13" s="6">
        <f>-(B11*B21)/100</f>
        <v>-2.0999999999999998E-2</v>
      </c>
      <c r="E13" s="6">
        <f>-(E11*E21)/100</f>
        <v>-1.9949999999999996E-2</v>
      </c>
    </row>
    <row r="14" spans="1:5" x14ac:dyDescent="0.2">
      <c r="A14" s="1" t="s">
        <v>10</v>
      </c>
      <c r="B14" s="6">
        <f>-(B11*B22)/100</f>
        <v>-5.1099999999999993E-2</v>
      </c>
      <c r="E14" s="6">
        <f>-(E11*E22)/100</f>
        <v>-4.8544999999999991E-2</v>
      </c>
    </row>
    <row r="15" spans="1:5" x14ac:dyDescent="0.2">
      <c r="A15" s="1" t="s">
        <v>11</v>
      </c>
      <c r="B15" s="6">
        <f>-(B11*B23)/100</f>
        <v>-0.252</v>
      </c>
      <c r="E15" s="6">
        <f>-(E11*E23)/100</f>
        <v>-0.23939999999999997</v>
      </c>
    </row>
    <row r="16" spans="1:5" x14ac:dyDescent="0.2">
      <c r="A16" s="1" t="s">
        <v>12</v>
      </c>
      <c r="B16" s="6">
        <f>-B12*(B23/100)</f>
        <v>0.14399999999999999</v>
      </c>
      <c r="E16" s="6">
        <f>-E12*(E23/100)</f>
        <v>0.12960000000000002</v>
      </c>
    </row>
    <row r="17" spans="1:5" x14ac:dyDescent="0.2">
      <c r="A17" s="1" t="s">
        <v>28</v>
      </c>
      <c r="B17" s="6">
        <f>-B11*3.08%</f>
        <v>-4.3119999999999999E-2</v>
      </c>
      <c r="E17" s="6">
        <f>-E11*3.08%</f>
        <v>-4.0963999999999993E-2</v>
      </c>
    </row>
    <row r="18" spans="1:5" x14ac:dyDescent="0.2">
      <c r="A18" s="1" t="s">
        <v>13</v>
      </c>
      <c r="B18" s="6">
        <f>SUM(B11:B17)</f>
        <v>0.37677999999999984</v>
      </c>
      <c r="E18" s="6">
        <f>SUM(E11:E17)</f>
        <v>0.39074099999999989</v>
      </c>
    </row>
    <row r="19" spans="1:5" x14ac:dyDescent="0.2">
      <c r="A19" s="1" t="s">
        <v>14</v>
      </c>
      <c r="B19" s="6">
        <f>(B18/B11)*100</f>
        <v>26.912857142857131</v>
      </c>
      <c r="E19" s="6">
        <f>(E18/E11)*100</f>
        <v>29.379022556390971</v>
      </c>
    </row>
    <row r="20" spans="1:5" x14ac:dyDescent="0.2">
      <c r="B20" s="4"/>
    </row>
    <row r="21" spans="1:5" x14ac:dyDescent="0.2">
      <c r="A21" s="1" t="s">
        <v>15</v>
      </c>
      <c r="B21" s="1">
        <v>1.5</v>
      </c>
      <c r="E21" s="1">
        <v>1.5</v>
      </c>
    </row>
    <row r="22" spans="1:5" x14ac:dyDescent="0.2">
      <c r="A22" s="1" t="s">
        <v>16</v>
      </c>
      <c r="B22" s="1">
        <v>3.65</v>
      </c>
      <c r="E22" s="1">
        <v>3.65</v>
      </c>
    </row>
    <row r="23" spans="1:5" x14ac:dyDescent="0.2">
      <c r="A23" s="1" t="s">
        <v>17</v>
      </c>
      <c r="B23" s="1">
        <v>18</v>
      </c>
      <c r="E23" s="1">
        <v>18</v>
      </c>
    </row>
    <row r="24" spans="1:5" x14ac:dyDescent="0.2">
      <c r="A24" s="1" t="s">
        <v>18</v>
      </c>
      <c r="B24" s="1">
        <v>30</v>
      </c>
      <c r="E24" s="1">
        <v>30</v>
      </c>
    </row>
    <row r="25" spans="1:5" x14ac:dyDescent="0.2">
      <c r="A25" s="1" t="s">
        <v>19</v>
      </c>
      <c r="B25" s="1">
        <v>30</v>
      </c>
      <c r="E25" s="1">
        <v>30</v>
      </c>
    </row>
    <row r="26" spans="1:5" x14ac:dyDescent="0.2">
      <c r="A26" s="1" t="s">
        <v>20</v>
      </c>
      <c r="B26" s="1">
        <v>30</v>
      </c>
      <c r="E26" s="1">
        <v>36</v>
      </c>
    </row>
    <row r="28" spans="1:5" x14ac:dyDescent="0.2">
      <c r="A28" s="1" t="s">
        <v>21</v>
      </c>
    </row>
    <row r="29" spans="1:5" x14ac:dyDescent="0.2">
      <c r="A29" s="1" t="s">
        <v>22</v>
      </c>
      <c r="B29" s="5">
        <f>-((B11*B24*B9)/30)</f>
        <v>-140</v>
      </c>
      <c r="E29" s="5">
        <f>-(E11*E24*E9)/30</f>
        <v>-159.6</v>
      </c>
    </row>
    <row r="30" spans="1:5" x14ac:dyDescent="0.2">
      <c r="A30" s="1" t="s">
        <v>23</v>
      </c>
      <c r="B30" s="5">
        <f>-(B12*B25*B8)/30</f>
        <v>80</v>
      </c>
      <c r="E30" s="5">
        <f>-(E12*E25*E8)/30</f>
        <v>108</v>
      </c>
    </row>
    <row r="31" spans="1:5" x14ac:dyDescent="0.2">
      <c r="A31" s="1" t="s">
        <v>24</v>
      </c>
      <c r="B31" s="5">
        <f>(B12*B26*B8)/30</f>
        <v>-80</v>
      </c>
      <c r="E31" s="5">
        <f>(E12*E26*E8)/30</f>
        <v>-129.60000000000002</v>
      </c>
    </row>
    <row r="32" spans="1:5" x14ac:dyDescent="0.2">
      <c r="A32" s="1" t="s">
        <v>25</v>
      </c>
      <c r="B32" s="5">
        <f>SUM(B29:B31)</f>
        <v>-140</v>
      </c>
      <c r="E32" s="5">
        <f>SUM(E29:E31)</f>
        <v>-181.20000000000002</v>
      </c>
    </row>
    <row r="34" spans="1:5" x14ac:dyDescent="0.2">
      <c r="A34" s="1" t="s">
        <v>26</v>
      </c>
      <c r="B34" s="6">
        <f>-((B18*B9)/B32)*100</f>
        <v>26.912857142857131</v>
      </c>
      <c r="E34" s="6">
        <f>-((E18*E9)/E32)*100</f>
        <v>25.87688741721853</v>
      </c>
    </row>
    <row r="36" spans="1:5" x14ac:dyDescent="0.2">
      <c r="A36" s="1" t="s">
        <v>27</v>
      </c>
      <c r="B36" s="6">
        <f>-((E18*E9)-(B18*B9))/((E32-B32))*100</f>
        <v>22.356601941747567</v>
      </c>
    </row>
  </sheetData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11.1</vt:lpstr>
      <vt:lpstr>tabela 11.2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Treinamento</dc:creator>
  <cp:lastModifiedBy>Roberto</cp:lastModifiedBy>
  <dcterms:created xsi:type="dcterms:W3CDTF">2003-05-21T17:25:27Z</dcterms:created>
  <dcterms:modified xsi:type="dcterms:W3CDTF">2013-11-01T22:03:48Z</dcterms:modified>
</cp:coreProperties>
</file>