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90" windowWidth="9195" windowHeight="5475" activeTab="2"/>
  </bookViews>
  <sheets>
    <sheet name="tabela 2.1" sheetId="1" r:id="rId1"/>
    <sheet name="tabela 2.2" sheetId="2" r:id="rId2"/>
    <sheet name="tabela 2.4" sheetId="3" r:id="rId3"/>
  </sheets>
  <definedNames>
    <definedName name="_xlnm.Extract">'tabela 2.1'!#REF!</definedName>
    <definedName name="_xlnm.Database">'tabela 2.1'!$A$2:$I$44</definedName>
    <definedName name="_xlnm.Criteria">'tabela 2.1'!#REF!</definedName>
  </definedNames>
  <calcPr calcId="145621"/>
</workbook>
</file>

<file path=xl/calcChain.xml><?xml version="1.0" encoding="utf-8"?>
<calcChain xmlns="http://schemas.openxmlformats.org/spreadsheetml/2006/main">
  <c r="C5" i="1" l="1"/>
  <c r="F5" i="1"/>
  <c r="H5" i="1"/>
  <c r="I5" i="1"/>
  <c r="K5" i="1" s="1"/>
  <c r="J5" i="1"/>
  <c r="A6" i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C6" i="1"/>
  <c r="F6" i="1" s="1"/>
  <c r="H6" i="1"/>
  <c r="I6" i="1"/>
  <c r="K6" i="1" s="1"/>
  <c r="J6" i="1"/>
  <c r="J46" i="1" s="1"/>
  <c r="C7" i="1"/>
  <c r="F7" i="1"/>
  <c r="H7" i="1"/>
  <c r="I7" i="1"/>
  <c r="J7" i="1"/>
  <c r="K7" i="1"/>
  <c r="C8" i="1"/>
  <c r="F8" i="1"/>
  <c r="H8" i="1"/>
  <c r="I8" i="1"/>
  <c r="J8" i="1"/>
  <c r="K8" i="1"/>
  <c r="C9" i="1"/>
  <c r="F9" i="1"/>
  <c r="H9" i="1"/>
  <c r="I9" i="1"/>
  <c r="K9" i="1" s="1"/>
  <c r="J9" i="1"/>
  <c r="C10" i="1"/>
  <c r="F10" i="1" s="1"/>
  <c r="H10" i="1"/>
  <c r="I10" i="1"/>
  <c r="K10" i="1" s="1"/>
  <c r="J10" i="1"/>
  <c r="C11" i="1"/>
  <c r="F11" i="1"/>
  <c r="H11" i="1"/>
  <c r="I11" i="1"/>
  <c r="J11" i="1"/>
  <c r="K11" i="1"/>
  <c r="C12" i="1"/>
  <c r="F12" i="1"/>
  <c r="H12" i="1"/>
  <c r="I12" i="1"/>
  <c r="J12" i="1"/>
  <c r="K12" i="1"/>
  <c r="C13" i="1"/>
  <c r="F13" i="1"/>
  <c r="H13" i="1"/>
  <c r="I13" i="1"/>
  <c r="K13" i="1" s="1"/>
  <c r="J13" i="1"/>
  <c r="C14" i="1"/>
  <c r="F14" i="1" s="1"/>
  <c r="H14" i="1"/>
  <c r="I14" i="1"/>
  <c r="K14" i="1" s="1"/>
  <c r="J14" i="1"/>
  <c r="C15" i="1"/>
  <c r="F15" i="1"/>
  <c r="H15" i="1"/>
  <c r="I15" i="1"/>
  <c r="J15" i="1"/>
  <c r="K15" i="1"/>
  <c r="C16" i="1"/>
  <c r="F16" i="1"/>
  <c r="H16" i="1"/>
  <c r="I16" i="1"/>
  <c r="J16" i="1"/>
  <c r="K16" i="1"/>
  <c r="C17" i="1"/>
  <c r="F17" i="1"/>
  <c r="H17" i="1"/>
  <c r="I17" i="1"/>
  <c r="K17" i="1" s="1"/>
  <c r="J17" i="1"/>
  <c r="C18" i="1"/>
  <c r="F18" i="1" s="1"/>
  <c r="H18" i="1"/>
  <c r="I18" i="1"/>
  <c r="K18" i="1" s="1"/>
  <c r="J18" i="1"/>
  <c r="C19" i="1"/>
  <c r="F19" i="1"/>
  <c r="H19" i="1"/>
  <c r="I19" i="1"/>
  <c r="J19" i="1"/>
  <c r="K19" i="1"/>
  <c r="C20" i="1"/>
  <c r="F20" i="1"/>
  <c r="H20" i="1"/>
  <c r="I20" i="1"/>
  <c r="J20" i="1"/>
  <c r="K20" i="1"/>
  <c r="C21" i="1"/>
  <c r="F21" i="1"/>
  <c r="H21" i="1"/>
  <c r="I21" i="1"/>
  <c r="K21" i="1" s="1"/>
  <c r="J21" i="1"/>
  <c r="C22" i="1"/>
  <c r="F22" i="1" s="1"/>
  <c r="H22" i="1"/>
  <c r="I22" i="1"/>
  <c r="K22" i="1" s="1"/>
  <c r="J22" i="1"/>
  <c r="C23" i="1"/>
  <c r="F23" i="1"/>
  <c r="H23" i="1"/>
  <c r="I23" i="1"/>
  <c r="J23" i="1"/>
  <c r="K23" i="1"/>
  <c r="C24" i="1"/>
  <c r="F24" i="1"/>
  <c r="H24" i="1"/>
  <c r="I24" i="1"/>
  <c r="J24" i="1"/>
  <c r="K24" i="1"/>
  <c r="C25" i="1"/>
  <c r="F25" i="1"/>
  <c r="H25" i="1"/>
  <c r="I25" i="1"/>
  <c r="K25" i="1" s="1"/>
  <c r="J25" i="1"/>
  <c r="C26" i="1"/>
  <c r="F26" i="1" s="1"/>
  <c r="H26" i="1"/>
  <c r="I26" i="1"/>
  <c r="K26" i="1" s="1"/>
  <c r="J26" i="1"/>
  <c r="C27" i="1"/>
  <c r="F27" i="1"/>
  <c r="H27" i="1"/>
  <c r="I27" i="1"/>
  <c r="J27" i="1"/>
  <c r="K27" i="1"/>
  <c r="C28" i="1"/>
  <c r="F28" i="1"/>
  <c r="H28" i="1"/>
  <c r="I28" i="1"/>
  <c r="J28" i="1"/>
  <c r="K28" i="1"/>
  <c r="C29" i="1"/>
  <c r="F29" i="1"/>
  <c r="H29" i="1"/>
  <c r="I29" i="1"/>
  <c r="K29" i="1" s="1"/>
  <c r="J29" i="1"/>
  <c r="C30" i="1"/>
  <c r="F30" i="1" s="1"/>
  <c r="H30" i="1"/>
  <c r="I30" i="1"/>
  <c r="K30" i="1" s="1"/>
  <c r="J30" i="1"/>
  <c r="C31" i="1"/>
  <c r="F31" i="1"/>
  <c r="H31" i="1"/>
  <c r="I31" i="1"/>
  <c r="J31" i="1"/>
  <c r="K31" i="1"/>
  <c r="C32" i="1"/>
  <c r="F32" i="1"/>
  <c r="H32" i="1"/>
  <c r="I32" i="1"/>
  <c r="J32" i="1"/>
  <c r="K32" i="1"/>
  <c r="C33" i="1"/>
  <c r="F33" i="1"/>
  <c r="H33" i="1"/>
  <c r="I33" i="1"/>
  <c r="K33" i="1" s="1"/>
  <c r="J33" i="1"/>
  <c r="C34" i="1"/>
  <c r="F34" i="1" s="1"/>
  <c r="H34" i="1"/>
  <c r="I34" i="1"/>
  <c r="K34" i="1" s="1"/>
  <c r="J34" i="1"/>
  <c r="C35" i="1"/>
  <c r="F35" i="1"/>
  <c r="H35" i="1"/>
  <c r="I35" i="1"/>
  <c r="J35" i="1"/>
  <c r="K35" i="1"/>
  <c r="C36" i="1"/>
  <c r="F36" i="1"/>
  <c r="H36" i="1"/>
  <c r="I36" i="1"/>
  <c r="J36" i="1"/>
  <c r="K36" i="1"/>
  <c r="C37" i="1"/>
  <c r="F37" i="1"/>
  <c r="H37" i="1"/>
  <c r="I37" i="1"/>
  <c r="K37" i="1" s="1"/>
  <c r="J37" i="1"/>
  <c r="C38" i="1"/>
  <c r="F38" i="1" s="1"/>
  <c r="H38" i="1"/>
  <c r="I38" i="1"/>
  <c r="K38" i="1" s="1"/>
  <c r="J38" i="1"/>
  <c r="C39" i="1"/>
  <c r="F39" i="1"/>
  <c r="H39" i="1"/>
  <c r="I39" i="1"/>
  <c r="J39" i="1"/>
  <c r="K39" i="1"/>
  <c r="C40" i="1"/>
  <c r="F40" i="1"/>
  <c r="H40" i="1"/>
  <c r="I40" i="1"/>
  <c r="J40" i="1"/>
  <c r="K40" i="1"/>
  <c r="C41" i="1"/>
  <c r="F41" i="1"/>
  <c r="H41" i="1"/>
  <c r="I41" i="1"/>
  <c r="K41" i="1" s="1"/>
  <c r="J41" i="1"/>
  <c r="C42" i="1"/>
  <c r="F42" i="1" s="1"/>
  <c r="H42" i="1"/>
  <c r="I42" i="1"/>
  <c r="K42" i="1" s="1"/>
  <c r="J42" i="1"/>
  <c r="C43" i="1"/>
  <c r="F43" i="1"/>
  <c r="H43" i="1"/>
  <c r="I43" i="1"/>
  <c r="J43" i="1"/>
  <c r="K43" i="1"/>
  <c r="C44" i="1"/>
  <c r="F44" i="1"/>
  <c r="H44" i="1"/>
  <c r="I44" i="1"/>
  <c r="J44" i="1"/>
  <c r="K44" i="1"/>
  <c r="I46" i="1"/>
  <c r="C5" i="2"/>
  <c r="J5" i="2" s="1"/>
  <c r="F5" i="2"/>
  <c r="H5" i="2"/>
  <c r="I5" i="2"/>
  <c r="A6" i="2"/>
  <c r="C6" i="2"/>
  <c r="F6" i="2"/>
  <c r="H6" i="2"/>
  <c r="I6" i="2"/>
  <c r="J6" i="2"/>
  <c r="K6" i="2"/>
  <c r="A7" i="2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C7" i="2"/>
  <c r="F7" i="2"/>
  <c r="H7" i="2"/>
  <c r="I7" i="2"/>
  <c r="I46" i="2" s="1"/>
  <c r="J7" i="2"/>
  <c r="C8" i="2"/>
  <c r="F8" i="2" s="1"/>
  <c r="H8" i="2"/>
  <c r="I8" i="2"/>
  <c r="C9" i="2"/>
  <c r="F9" i="2"/>
  <c r="H9" i="2"/>
  <c r="I9" i="2"/>
  <c r="J9" i="2"/>
  <c r="K9" i="2"/>
  <c r="C10" i="2"/>
  <c r="F10" i="2"/>
  <c r="H10" i="2"/>
  <c r="I10" i="2"/>
  <c r="J10" i="2"/>
  <c r="K10" i="2"/>
  <c r="C11" i="2"/>
  <c r="F11" i="2"/>
  <c r="H11" i="2"/>
  <c r="I11" i="2"/>
  <c r="K11" i="2" s="1"/>
  <c r="J11" i="2"/>
  <c r="C12" i="2"/>
  <c r="F12" i="2" s="1"/>
  <c r="H12" i="2"/>
  <c r="I12" i="2"/>
  <c r="C13" i="2"/>
  <c r="F13" i="2"/>
  <c r="H13" i="2"/>
  <c r="I13" i="2"/>
  <c r="J13" i="2"/>
  <c r="K13" i="2"/>
  <c r="C14" i="2"/>
  <c r="F14" i="2"/>
  <c r="H14" i="2"/>
  <c r="I14" i="2"/>
  <c r="J14" i="2"/>
  <c r="K14" i="2"/>
  <c r="C15" i="2"/>
  <c r="F15" i="2"/>
  <c r="H15" i="2"/>
  <c r="I15" i="2"/>
  <c r="K15" i="2" s="1"/>
  <c r="J15" i="2"/>
  <c r="C16" i="2"/>
  <c r="F16" i="2" s="1"/>
  <c r="H16" i="2"/>
  <c r="I16" i="2"/>
  <c r="C17" i="2"/>
  <c r="J17" i="2" s="1"/>
  <c r="K17" i="2" s="1"/>
  <c r="F17" i="2"/>
  <c r="H17" i="2"/>
  <c r="I17" i="2"/>
  <c r="C18" i="2"/>
  <c r="F18" i="2"/>
  <c r="H18" i="2"/>
  <c r="I18" i="2"/>
  <c r="J18" i="2"/>
  <c r="K18" i="2"/>
  <c r="C19" i="2"/>
  <c r="F19" i="2"/>
  <c r="H19" i="2"/>
  <c r="I19" i="2"/>
  <c r="K19" i="2" s="1"/>
  <c r="J19" i="2"/>
  <c r="C20" i="2"/>
  <c r="F20" i="2" s="1"/>
  <c r="H20" i="2"/>
  <c r="I20" i="2"/>
  <c r="K20" i="2" s="1"/>
  <c r="J20" i="2"/>
  <c r="C21" i="2"/>
  <c r="J21" i="2" s="1"/>
  <c r="K21" i="2" s="1"/>
  <c r="F21" i="2"/>
  <c r="H21" i="2"/>
  <c r="I21" i="2"/>
  <c r="C22" i="2"/>
  <c r="F22" i="2"/>
  <c r="H22" i="2"/>
  <c r="I22" i="2"/>
  <c r="J22" i="2"/>
  <c r="K22" i="2"/>
  <c r="C23" i="2"/>
  <c r="F23" i="2"/>
  <c r="H23" i="2"/>
  <c r="I23" i="2"/>
  <c r="K23" i="2" s="1"/>
  <c r="J23" i="2"/>
  <c r="C24" i="2"/>
  <c r="F24" i="2" s="1"/>
  <c r="H24" i="2"/>
  <c r="I24" i="2"/>
  <c r="C25" i="2"/>
  <c r="J25" i="2" s="1"/>
  <c r="K25" i="2" s="1"/>
  <c r="F25" i="2"/>
  <c r="H25" i="2"/>
  <c r="I25" i="2"/>
  <c r="C26" i="2"/>
  <c r="F26" i="2"/>
  <c r="H26" i="2"/>
  <c r="I26" i="2"/>
  <c r="J26" i="2"/>
  <c r="K26" i="2"/>
  <c r="C27" i="2"/>
  <c r="F27" i="2"/>
  <c r="H27" i="2"/>
  <c r="I27" i="2"/>
  <c r="K27" i="2" s="1"/>
  <c r="J27" i="2"/>
  <c r="C28" i="2"/>
  <c r="F28" i="2" s="1"/>
  <c r="H28" i="2"/>
  <c r="I28" i="2"/>
  <c r="K28" i="2" s="1"/>
  <c r="J28" i="2"/>
  <c r="C29" i="2"/>
  <c r="J29" i="2" s="1"/>
  <c r="K29" i="2" s="1"/>
  <c r="F29" i="2"/>
  <c r="H29" i="2"/>
  <c r="I29" i="2"/>
  <c r="C30" i="2"/>
  <c r="F30" i="2"/>
  <c r="H30" i="2"/>
  <c r="I30" i="2"/>
  <c r="J30" i="2"/>
  <c r="K30" i="2"/>
  <c r="C31" i="2"/>
  <c r="F31" i="2"/>
  <c r="H31" i="2"/>
  <c r="I31" i="2"/>
  <c r="K31" i="2" s="1"/>
  <c r="J31" i="2"/>
  <c r="C32" i="2"/>
  <c r="F32" i="2" s="1"/>
  <c r="H32" i="2"/>
  <c r="I32" i="2"/>
  <c r="C33" i="2"/>
  <c r="J33" i="2" s="1"/>
  <c r="K33" i="2" s="1"/>
  <c r="F33" i="2"/>
  <c r="H33" i="2"/>
  <c r="I33" i="2"/>
  <c r="C34" i="2"/>
  <c r="F34" i="2"/>
  <c r="H34" i="2"/>
  <c r="I34" i="2"/>
  <c r="J34" i="2"/>
  <c r="K34" i="2"/>
  <c r="C35" i="2"/>
  <c r="F35" i="2"/>
  <c r="H35" i="2"/>
  <c r="I35" i="2"/>
  <c r="K35" i="2" s="1"/>
  <c r="J35" i="2"/>
  <c r="C36" i="2"/>
  <c r="F36" i="2" s="1"/>
  <c r="H36" i="2"/>
  <c r="I36" i="2"/>
  <c r="K36" i="2" s="1"/>
  <c r="J36" i="2"/>
  <c r="C37" i="2"/>
  <c r="J37" i="2" s="1"/>
  <c r="K37" i="2" s="1"/>
  <c r="F37" i="2"/>
  <c r="H37" i="2"/>
  <c r="I37" i="2"/>
  <c r="C38" i="2"/>
  <c r="F38" i="2"/>
  <c r="H38" i="2"/>
  <c r="I38" i="2"/>
  <c r="J38" i="2"/>
  <c r="K38" i="2"/>
  <c r="C39" i="2"/>
  <c r="F39" i="2"/>
  <c r="H39" i="2"/>
  <c r="I39" i="2"/>
  <c r="K39" i="2" s="1"/>
  <c r="J39" i="2"/>
  <c r="C40" i="2"/>
  <c r="F40" i="2" s="1"/>
  <c r="H40" i="2"/>
  <c r="I40" i="2"/>
  <c r="K40" i="2" s="1"/>
  <c r="J40" i="2"/>
  <c r="C41" i="2"/>
  <c r="J41" i="2" s="1"/>
  <c r="K41" i="2" s="1"/>
  <c r="F41" i="2"/>
  <c r="H41" i="2"/>
  <c r="I41" i="2"/>
  <c r="C42" i="2"/>
  <c r="F42" i="2"/>
  <c r="H42" i="2"/>
  <c r="I42" i="2"/>
  <c r="J42" i="2"/>
  <c r="K42" i="2"/>
  <c r="C43" i="2"/>
  <c r="F43" i="2"/>
  <c r="H43" i="2"/>
  <c r="I43" i="2"/>
  <c r="K43" i="2" s="1"/>
  <c r="J43" i="2"/>
  <c r="C44" i="2"/>
  <c r="F44" i="2" s="1"/>
  <c r="H44" i="2"/>
  <c r="I44" i="2"/>
  <c r="C4" i="3"/>
  <c r="G4" i="3" s="1"/>
  <c r="F4" i="3"/>
  <c r="I4" i="3"/>
  <c r="L4" i="3"/>
  <c r="M4" i="3"/>
  <c r="N4" i="3"/>
  <c r="A5" i="3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C5" i="3"/>
  <c r="G5" i="3" s="1"/>
  <c r="F5" i="3"/>
  <c r="I5" i="3"/>
  <c r="J5" i="3"/>
  <c r="L5" i="3"/>
  <c r="M5" i="3" s="1"/>
  <c r="N5" i="3"/>
  <c r="C6" i="3"/>
  <c r="G6" i="3" s="1"/>
  <c r="F6" i="3"/>
  <c r="I6" i="3"/>
  <c r="L6" i="3"/>
  <c r="M6" i="3" s="1"/>
  <c r="N6" i="3"/>
  <c r="C7" i="3"/>
  <c r="G7" i="3" s="1"/>
  <c r="F7" i="3"/>
  <c r="I7" i="3"/>
  <c r="J7" i="3"/>
  <c r="L7" i="3"/>
  <c r="M7" i="3" s="1"/>
  <c r="N7" i="3"/>
  <c r="C8" i="3"/>
  <c r="G8" i="3" s="1"/>
  <c r="F8" i="3"/>
  <c r="I8" i="3"/>
  <c r="L8" i="3"/>
  <c r="M8" i="3" s="1"/>
  <c r="N8" i="3"/>
  <c r="C9" i="3"/>
  <c r="G9" i="3" s="1"/>
  <c r="F9" i="3"/>
  <c r="I9" i="3"/>
  <c r="L9" i="3"/>
  <c r="M9" i="3" s="1"/>
  <c r="N9" i="3"/>
  <c r="C10" i="3"/>
  <c r="G10" i="3" s="1"/>
  <c r="F10" i="3"/>
  <c r="I10" i="3"/>
  <c r="J10" i="3"/>
  <c r="L10" i="3"/>
  <c r="M10" i="3" s="1"/>
  <c r="N10" i="3"/>
  <c r="C11" i="3"/>
  <c r="G11" i="3" s="1"/>
  <c r="F11" i="3"/>
  <c r="I11" i="3"/>
  <c r="L11" i="3"/>
  <c r="M11" i="3" s="1"/>
  <c r="N11" i="3"/>
  <c r="C12" i="3"/>
  <c r="G12" i="3" s="1"/>
  <c r="O12" i="3" s="1"/>
  <c r="F12" i="3"/>
  <c r="I12" i="3"/>
  <c r="L12" i="3"/>
  <c r="M12" i="3"/>
  <c r="N12" i="3"/>
  <c r="C13" i="3"/>
  <c r="G13" i="3" s="1"/>
  <c r="F13" i="3"/>
  <c r="I13" i="3"/>
  <c r="L13" i="3"/>
  <c r="M13" i="3" s="1"/>
  <c r="N13" i="3"/>
  <c r="C14" i="3"/>
  <c r="G14" i="3" s="1"/>
  <c r="F14" i="3"/>
  <c r="I14" i="3"/>
  <c r="L14" i="3"/>
  <c r="M14" i="3" s="1"/>
  <c r="N14" i="3"/>
  <c r="C15" i="3"/>
  <c r="G15" i="3" s="1"/>
  <c r="F15" i="3"/>
  <c r="I15" i="3"/>
  <c r="L15" i="3"/>
  <c r="M15" i="3" s="1"/>
  <c r="N15" i="3"/>
  <c r="C16" i="3"/>
  <c r="G16" i="3" s="1"/>
  <c r="F16" i="3"/>
  <c r="I16" i="3"/>
  <c r="L16" i="3"/>
  <c r="M16" i="3"/>
  <c r="N16" i="3"/>
  <c r="C17" i="3"/>
  <c r="G17" i="3" s="1"/>
  <c r="F17" i="3"/>
  <c r="I17" i="3"/>
  <c r="L17" i="3"/>
  <c r="M17" i="3" s="1"/>
  <c r="N17" i="3"/>
  <c r="C18" i="3"/>
  <c r="G18" i="3" s="1"/>
  <c r="F18" i="3"/>
  <c r="I18" i="3"/>
  <c r="L18" i="3"/>
  <c r="M18" i="3" s="1"/>
  <c r="N18" i="3"/>
  <c r="C19" i="3"/>
  <c r="G19" i="3" s="1"/>
  <c r="F19" i="3"/>
  <c r="I19" i="3"/>
  <c r="L19" i="3"/>
  <c r="M19" i="3" s="1"/>
  <c r="N19" i="3"/>
  <c r="C20" i="3"/>
  <c r="G20" i="3" s="1"/>
  <c r="F20" i="3"/>
  <c r="I20" i="3"/>
  <c r="L20" i="3"/>
  <c r="M20" i="3" s="1"/>
  <c r="N20" i="3"/>
  <c r="C21" i="3"/>
  <c r="J21" i="3" s="1"/>
  <c r="F21" i="3"/>
  <c r="I21" i="3"/>
  <c r="L21" i="3"/>
  <c r="M21" i="3" s="1"/>
  <c r="N21" i="3"/>
  <c r="C22" i="3"/>
  <c r="F22" i="3"/>
  <c r="G22" i="3"/>
  <c r="I22" i="3"/>
  <c r="J22" i="3"/>
  <c r="L22" i="3"/>
  <c r="M22" i="3" s="1"/>
  <c r="N22" i="3"/>
  <c r="C23" i="3"/>
  <c r="F23" i="3"/>
  <c r="G23" i="3"/>
  <c r="I23" i="3"/>
  <c r="J23" i="3"/>
  <c r="L23" i="3"/>
  <c r="M23" i="3"/>
  <c r="N23" i="3"/>
  <c r="C24" i="3"/>
  <c r="G24" i="3" s="1"/>
  <c r="F24" i="3"/>
  <c r="I24" i="3"/>
  <c r="L24" i="3"/>
  <c r="M24" i="3" s="1"/>
  <c r="N24" i="3"/>
  <c r="C25" i="3"/>
  <c r="G25" i="3" s="1"/>
  <c r="F25" i="3"/>
  <c r="I25" i="3"/>
  <c r="L25" i="3"/>
  <c r="M25" i="3" s="1"/>
  <c r="N25" i="3"/>
  <c r="C26" i="3"/>
  <c r="G26" i="3" s="1"/>
  <c r="F26" i="3"/>
  <c r="I26" i="3"/>
  <c r="J26" i="3"/>
  <c r="L26" i="3"/>
  <c r="M26" i="3" s="1"/>
  <c r="N26" i="3"/>
  <c r="C27" i="3"/>
  <c r="G27" i="3" s="1"/>
  <c r="F27" i="3"/>
  <c r="I27" i="3"/>
  <c r="J27" i="3"/>
  <c r="L27" i="3"/>
  <c r="M27" i="3" s="1"/>
  <c r="N27" i="3"/>
  <c r="C28" i="3"/>
  <c r="G28" i="3" s="1"/>
  <c r="F28" i="3"/>
  <c r="I28" i="3"/>
  <c r="L28" i="3"/>
  <c r="M28" i="3" s="1"/>
  <c r="N28" i="3"/>
  <c r="C29" i="3"/>
  <c r="G29" i="3" s="1"/>
  <c r="F29" i="3"/>
  <c r="I29" i="3"/>
  <c r="L29" i="3"/>
  <c r="M29" i="3" s="1"/>
  <c r="N29" i="3"/>
  <c r="C30" i="3"/>
  <c r="F30" i="3"/>
  <c r="G30" i="3"/>
  <c r="I30" i="3"/>
  <c r="J30" i="3"/>
  <c r="K30" i="3"/>
  <c r="L30" i="3"/>
  <c r="M30" i="3" s="1"/>
  <c r="N30" i="3"/>
  <c r="C31" i="3"/>
  <c r="F31" i="3"/>
  <c r="G31" i="3"/>
  <c r="I31" i="3"/>
  <c r="J31" i="3"/>
  <c r="L31" i="3"/>
  <c r="M31" i="3" s="1"/>
  <c r="N31" i="3"/>
  <c r="C32" i="3"/>
  <c r="G32" i="3" s="1"/>
  <c r="F32" i="3"/>
  <c r="I32" i="3"/>
  <c r="L32" i="3"/>
  <c r="M32" i="3" s="1"/>
  <c r="N32" i="3"/>
  <c r="C33" i="3"/>
  <c r="G33" i="3" s="1"/>
  <c r="F33" i="3"/>
  <c r="I33" i="3"/>
  <c r="L33" i="3"/>
  <c r="M33" i="3" s="1"/>
  <c r="N33" i="3"/>
  <c r="C34" i="3"/>
  <c r="G34" i="3" s="1"/>
  <c r="F34" i="3"/>
  <c r="I34" i="3"/>
  <c r="L34" i="3"/>
  <c r="M34" i="3" s="1"/>
  <c r="N34" i="3"/>
  <c r="C35" i="3"/>
  <c r="G35" i="3" s="1"/>
  <c r="F35" i="3"/>
  <c r="I35" i="3"/>
  <c r="L35" i="3"/>
  <c r="M35" i="3" s="1"/>
  <c r="N35" i="3"/>
  <c r="C36" i="3"/>
  <c r="G36" i="3" s="1"/>
  <c r="F36" i="3"/>
  <c r="I36" i="3"/>
  <c r="L36" i="3"/>
  <c r="M36" i="3"/>
  <c r="N36" i="3"/>
  <c r="C37" i="3"/>
  <c r="G37" i="3" s="1"/>
  <c r="F37" i="3"/>
  <c r="I37" i="3"/>
  <c r="L37" i="3"/>
  <c r="M37" i="3" s="1"/>
  <c r="N37" i="3"/>
  <c r="C38" i="3"/>
  <c r="F38" i="3"/>
  <c r="G38" i="3"/>
  <c r="I38" i="3"/>
  <c r="K38" i="3" s="1"/>
  <c r="J38" i="3"/>
  <c r="L38" i="3"/>
  <c r="M38" i="3" s="1"/>
  <c r="N38" i="3"/>
  <c r="C39" i="3"/>
  <c r="F39" i="3"/>
  <c r="G39" i="3"/>
  <c r="I39" i="3"/>
  <c r="K39" i="3" s="1"/>
  <c r="J39" i="3"/>
  <c r="L39" i="3"/>
  <c r="M39" i="3" s="1"/>
  <c r="N39" i="3"/>
  <c r="C40" i="3"/>
  <c r="G40" i="3" s="1"/>
  <c r="F40" i="3"/>
  <c r="I40" i="3"/>
  <c r="L40" i="3"/>
  <c r="M40" i="3" s="1"/>
  <c r="N40" i="3"/>
  <c r="C41" i="3"/>
  <c r="G41" i="3" s="1"/>
  <c r="F41" i="3"/>
  <c r="I41" i="3"/>
  <c r="J41" i="3"/>
  <c r="K41" i="3" s="1"/>
  <c r="L41" i="3"/>
  <c r="M41" i="3" s="1"/>
  <c r="N41" i="3"/>
  <c r="C42" i="3"/>
  <c r="G42" i="3" s="1"/>
  <c r="F42" i="3"/>
  <c r="I42" i="3"/>
  <c r="L42" i="3"/>
  <c r="M42" i="3" s="1"/>
  <c r="N42" i="3"/>
  <c r="C43" i="3"/>
  <c r="G43" i="3" s="1"/>
  <c r="F43" i="3"/>
  <c r="I43" i="3"/>
  <c r="L43" i="3"/>
  <c r="M43" i="3" s="1"/>
  <c r="N43" i="3"/>
  <c r="J43" i="3" l="1"/>
  <c r="K27" i="3"/>
  <c r="O23" i="3"/>
  <c r="O11" i="3"/>
  <c r="K10" i="3"/>
  <c r="K5" i="3"/>
  <c r="J6" i="3"/>
  <c r="K6" i="3" s="1"/>
  <c r="O36" i="3"/>
  <c r="J28" i="3"/>
  <c r="J18" i="3"/>
  <c r="K18" i="3" s="1"/>
  <c r="J14" i="3"/>
  <c r="K14" i="3" s="1"/>
  <c r="O35" i="3"/>
  <c r="J33" i="3"/>
  <c r="K33" i="3" s="1"/>
  <c r="K31" i="3"/>
  <c r="O29" i="3"/>
  <c r="K26" i="3"/>
  <c r="K22" i="3"/>
  <c r="K21" i="3"/>
  <c r="J19" i="3"/>
  <c r="J15" i="3"/>
  <c r="K15" i="3" s="1"/>
  <c r="O19" i="3"/>
  <c r="O15" i="3"/>
  <c r="O27" i="3"/>
  <c r="O7" i="3"/>
  <c r="O43" i="3"/>
  <c r="J35" i="3"/>
  <c r="O39" i="3"/>
  <c r="O31" i="3"/>
  <c r="O28" i="3"/>
  <c r="K23" i="3"/>
  <c r="K16" i="3"/>
  <c r="J42" i="3"/>
  <c r="K42" i="3" s="1"/>
  <c r="J34" i="3"/>
  <c r="K34" i="3" s="1"/>
  <c r="O25" i="3"/>
  <c r="J11" i="3"/>
  <c r="K11" i="3" s="1"/>
  <c r="O8" i="3"/>
  <c r="O4" i="3"/>
  <c r="K43" i="3"/>
  <c r="O40" i="3"/>
  <c r="K35" i="3"/>
  <c r="O32" i="3"/>
  <c r="J29" i="3"/>
  <c r="K29" i="3" s="1"/>
  <c r="K28" i="3"/>
  <c r="O20" i="3"/>
  <c r="O16" i="3"/>
  <c r="O9" i="3"/>
  <c r="J8" i="3"/>
  <c r="K8" i="3" s="1"/>
  <c r="K7" i="3"/>
  <c r="O37" i="3"/>
  <c r="O24" i="3"/>
  <c r="K19" i="3"/>
  <c r="O17" i="3"/>
  <c r="J16" i="3"/>
  <c r="O13" i="3"/>
  <c r="O5" i="3"/>
  <c r="O42" i="3"/>
  <c r="O34" i="3"/>
  <c r="O10" i="3"/>
  <c r="O41" i="3"/>
  <c r="O38" i="3"/>
  <c r="O33" i="3"/>
  <c r="O30" i="3"/>
  <c r="O18" i="3"/>
  <c r="O14" i="3"/>
  <c r="O6" i="3"/>
  <c r="O22" i="3"/>
  <c r="O26" i="3"/>
  <c r="J40" i="3"/>
  <c r="K40" i="3" s="1"/>
  <c r="J32" i="3"/>
  <c r="K32" i="3" s="1"/>
  <c r="J20" i="3"/>
  <c r="K20" i="3" s="1"/>
  <c r="J12" i="3"/>
  <c r="K12" i="3" s="1"/>
  <c r="J37" i="3"/>
  <c r="K37" i="3" s="1"/>
  <c r="J25" i="3"/>
  <c r="K25" i="3" s="1"/>
  <c r="J17" i="3"/>
  <c r="K17" i="3" s="1"/>
  <c r="J13" i="3"/>
  <c r="K13" i="3" s="1"/>
  <c r="J9" i="3"/>
  <c r="K9" i="3" s="1"/>
  <c r="G21" i="3"/>
  <c r="O21" i="3" s="1"/>
  <c r="J36" i="3"/>
  <c r="K36" i="3" s="1"/>
  <c r="J24" i="3"/>
  <c r="K24" i="3" s="1"/>
  <c r="J4" i="3"/>
  <c r="K4" i="3" s="1"/>
  <c r="I45" i="3"/>
  <c r="K16" i="2"/>
  <c r="K32" i="2"/>
  <c r="K5" i="2"/>
  <c r="J44" i="2"/>
  <c r="K44" i="2" s="1"/>
  <c r="J32" i="2"/>
  <c r="J8" i="2"/>
  <c r="K8" i="2" s="1"/>
  <c r="K7" i="2"/>
  <c r="J24" i="2"/>
  <c r="K24" i="2" s="1"/>
  <c r="J16" i="2"/>
  <c r="J12" i="2"/>
  <c r="K12" i="2" s="1"/>
  <c r="K46" i="1"/>
  <c r="K45" i="3" l="1"/>
  <c r="J45" i="3"/>
  <c r="K46" i="2"/>
  <c r="J46" i="2"/>
</calcChain>
</file>

<file path=xl/sharedStrings.xml><?xml version="1.0" encoding="utf-8"?>
<sst xmlns="http://schemas.openxmlformats.org/spreadsheetml/2006/main" count="220" uniqueCount="29">
  <si>
    <t>STATUS</t>
  </si>
  <si>
    <t>DIAS</t>
  </si>
  <si>
    <t>VENDAS</t>
  </si>
  <si>
    <t>ESTOQUE</t>
  </si>
  <si>
    <t>CUSTO</t>
  </si>
  <si>
    <t>DIAS DE</t>
  </si>
  <si>
    <t>ÍTEM</t>
  </si>
  <si>
    <t>MÉDIAS</t>
  </si>
  <si>
    <t>ATUAL</t>
  </si>
  <si>
    <t>OBJETIVADO</t>
  </si>
  <si>
    <t>UNITÁRIO</t>
  </si>
  <si>
    <t>OBJETIVO</t>
  </si>
  <si>
    <t>MENSAIS</t>
  </si>
  <si>
    <t>(UNIDADES)</t>
  </si>
  <si>
    <t>R$</t>
  </si>
  <si>
    <t>TOTAL</t>
  </si>
  <si>
    <t>DIFERENÇA</t>
  </si>
  <si>
    <t>A</t>
  </si>
  <si>
    <t>B</t>
  </si>
  <si>
    <t>D</t>
  </si>
  <si>
    <t>C</t>
  </si>
  <si>
    <t xml:space="preserve">PONTO DE </t>
  </si>
  <si>
    <t>PRAZO</t>
  </si>
  <si>
    <t>QTD. A</t>
  </si>
  <si>
    <t>RESSUPRIM.</t>
  </si>
  <si>
    <t>DE ENTREGA</t>
  </si>
  <si>
    <t>PEDIR</t>
  </si>
  <si>
    <t>UNIDADES</t>
  </si>
  <si>
    <t>(DIAS DE EST.)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</si>
</sst>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name val="MS Sans Serif"/>
    </font>
    <font>
      <sz val="8.5"/>
      <name val="MS Sans Serif"/>
      <family val="2"/>
    </font>
    <font>
      <b/>
      <sz val="8.5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center"/>
    </xf>
    <xf numFmtId="3" fontId="1" fillId="0" borderId="0" xfId="0" applyNumberFormat="1" applyFont="1" applyAlignment="1">
      <alignment horizontal="center"/>
    </xf>
    <xf numFmtId="38" fontId="1" fillId="0" borderId="0" xfId="0" applyNumberFormat="1" applyFont="1" applyAlignment="1">
      <alignment horizontal="center"/>
    </xf>
    <xf numFmtId="0" fontId="1" fillId="0" borderId="0" xfId="0" applyFont="1"/>
    <xf numFmtId="3" fontId="1" fillId="2" borderId="0" xfId="0" applyNumberFormat="1" applyFont="1" applyFill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3" fontId="2" fillId="0" borderId="0" xfId="0" applyNumberFormat="1" applyFont="1" applyAlignment="1">
      <alignment horizontal="center"/>
    </xf>
    <xf numFmtId="38" fontId="2" fillId="0" borderId="0" xfId="0" applyNumberFormat="1" applyFont="1" applyAlignment="1">
      <alignment horizontal="center"/>
    </xf>
    <xf numFmtId="1" fontId="2" fillId="0" borderId="0" xfId="0" applyNumberFormat="1" applyFont="1" applyAlignment="1">
      <alignment horizontal="center"/>
    </xf>
    <xf numFmtId="3" fontId="2" fillId="2" borderId="0" xfId="0" applyNumberFormat="1" applyFont="1" applyFill="1" applyAlignment="1">
      <alignment horizontal="center"/>
    </xf>
    <xf numFmtId="38" fontId="2" fillId="2" borderId="0" xfId="0" applyNumberFormat="1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6"/>
  <sheetViews>
    <sheetView workbookViewId="0">
      <selection sqref="A1:K46"/>
    </sheetView>
  </sheetViews>
  <sheetFormatPr defaultColWidth="11.42578125" defaultRowHeight="10.5" x14ac:dyDescent="0.15"/>
  <cols>
    <col min="1" max="1" width="4.7109375" style="1" bestFit="1" customWidth="1"/>
    <col min="2" max="3" width="8.42578125" style="1" bestFit="1" customWidth="1"/>
    <col min="4" max="4" width="7.85546875" style="1" bestFit="1" customWidth="1"/>
    <col min="5" max="5" width="9.85546875" style="1" bestFit="1" customWidth="1"/>
    <col min="6" max="6" width="10.5703125" style="2" bestFit="1" customWidth="1"/>
    <col min="7" max="7" width="8.42578125" style="1" bestFit="1" customWidth="1"/>
    <col min="8" max="10" width="8.42578125" style="2" bestFit="1" customWidth="1"/>
    <col min="11" max="11" width="9.7109375" style="3" bestFit="1" customWidth="1"/>
    <col min="12" max="16384" width="11.42578125" style="1"/>
  </cols>
  <sheetData>
    <row r="1" spans="1:11" x14ac:dyDescent="0.15">
      <c r="B1" s="1" t="s">
        <v>0</v>
      </c>
      <c r="C1" s="1" t="s">
        <v>1</v>
      </c>
      <c r="D1" s="1" t="s">
        <v>2</v>
      </c>
      <c r="E1" s="1" t="s">
        <v>3</v>
      </c>
      <c r="F1" s="2" t="s">
        <v>3</v>
      </c>
      <c r="G1" s="1" t="s">
        <v>4</v>
      </c>
      <c r="H1" s="2" t="s">
        <v>5</v>
      </c>
      <c r="I1" s="2" t="s">
        <v>4</v>
      </c>
      <c r="J1" s="2" t="s">
        <v>4</v>
      </c>
      <c r="K1" s="3" t="s">
        <v>4</v>
      </c>
    </row>
    <row r="2" spans="1:11" x14ac:dyDescent="0.15">
      <c r="A2" s="1" t="s">
        <v>6</v>
      </c>
      <c r="B2" s="1" t="s">
        <v>3</v>
      </c>
      <c r="C2" s="1" t="s">
        <v>3</v>
      </c>
      <c r="D2" s="1" t="s">
        <v>7</v>
      </c>
      <c r="E2" s="4" t="s">
        <v>8</v>
      </c>
      <c r="F2" s="2" t="s">
        <v>9</v>
      </c>
      <c r="G2" s="1" t="s">
        <v>10</v>
      </c>
      <c r="H2" s="2" t="s">
        <v>3</v>
      </c>
      <c r="I2" s="2" t="s">
        <v>3</v>
      </c>
      <c r="J2" s="2" t="s">
        <v>3</v>
      </c>
      <c r="K2" s="3" t="s">
        <v>3</v>
      </c>
    </row>
    <row r="3" spans="1:11" x14ac:dyDescent="0.15">
      <c r="C3" s="1" t="s">
        <v>11</v>
      </c>
      <c r="D3" s="1" t="s">
        <v>12</v>
      </c>
      <c r="E3" s="1" t="s">
        <v>13</v>
      </c>
      <c r="F3" s="2" t="s">
        <v>13</v>
      </c>
      <c r="G3" s="1" t="s">
        <v>14</v>
      </c>
      <c r="H3" s="2" t="s">
        <v>8</v>
      </c>
      <c r="I3" s="2" t="s">
        <v>15</v>
      </c>
      <c r="J3" s="2" t="s">
        <v>11</v>
      </c>
      <c r="K3" s="3" t="s">
        <v>16</v>
      </c>
    </row>
    <row r="5" spans="1:11" x14ac:dyDescent="0.15">
      <c r="A5" s="1">
        <v>1</v>
      </c>
      <c r="B5" s="1" t="s">
        <v>17</v>
      </c>
      <c r="C5" s="1">
        <f>IF(B5="A",8,IF(B5="B",15,IF(B5="C",20,IF(B5="D",30))))</f>
        <v>8</v>
      </c>
      <c r="D5" s="1">
        <v>190</v>
      </c>
      <c r="E5" s="1">
        <v>15</v>
      </c>
      <c r="F5" s="5">
        <f>(D5/30)*C5</f>
        <v>50.666666666666664</v>
      </c>
      <c r="G5" s="1">
        <v>2.4</v>
      </c>
      <c r="H5" s="5">
        <f>(E5/D5)*30</f>
        <v>2.3684210526315788</v>
      </c>
      <c r="I5" s="5">
        <f t="shared" ref="I5:I36" si="0">E5*G5</f>
        <v>36</v>
      </c>
      <c r="J5" s="5">
        <f t="shared" ref="J5:J36" si="1">(D5/30)*C5*G5</f>
        <v>121.6</v>
      </c>
      <c r="K5" s="5">
        <f>I5-J5</f>
        <v>-85.6</v>
      </c>
    </row>
    <row r="6" spans="1:11" x14ac:dyDescent="0.15">
      <c r="A6" s="1">
        <f>A5+1</f>
        <v>2</v>
      </c>
      <c r="B6" s="1" t="s">
        <v>18</v>
      </c>
      <c r="C6" s="1">
        <f t="shared" ref="C6:C21" si="2">IF(B6="A",8,IF(B6="B",15,IF(B6="C",20,IF(B6="D",30))))</f>
        <v>15</v>
      </c>
      <c r="D6" s="1">
        <v>658</v>
      </c>
      <c r="E6" s="1">
        <v>45</v>
      </c>
      <c r="F6" s="5">
        <f t="shared" ref="F6:F21" si="3">(D6/30)*C6</f>
        <v>329</v>
      </c>
      <c r="G6" s="1">
        <v>1.23</v>
      </c>
      <c r="H6" s="5">
        <f t="shared" ref="H6:H21" si="4">(E6/D6)*30</f>
        <v>2.051671732522796</v>
      </c>
      <c r="I6" s="5">
        <f t="shared" si="0"/>
        <v>55.35</v>
      </c>
      <c r="J6" s="5">
        <f t="shared" si="1"/>
        <v>404.67</v>
      </c>
      <c r="K6" s="5">
        <f t="shared" ref="K6:K21" si="5">I6-J6</f>
        <v>-349.32</v>
      </c>
    </row>
    <row r="7" spans="1:11" x14ac:dyDescent="0.15">
      <c r="A7" s="1">
        <f t="shared" ref="A7:A22" si="6">A6+1</f>
        <v>3</v>
      </c>
      <c r="B7" s="1" t="s">
        <v>19</v>
      </c>
      <c r="C7" s="1">
        <f t="shared" si="2"/>
        <v>30</v>
      </c>
      <c r="D7" s="1">
        <v>45</v>
      </c>
      <c r="E7" s="1">
        <v>70</v>
      </c>
      <c r="F7" s="5">
        <f t="shared" si="3"/>
        <v>45</v>
      </c>
      <c r="G7" s="1">
        <v>3.76</v>
      </c>
      <c r="H7" s="5">
        <f t="shared" si="4"/>
        <v>46.666666666666664</v>
      </c>
      <c r="I7" s="5">
        <f t="shared" si="0"/>
        <v>263.2</v>
      </c>
      <c r="J7" s="5">
        <f t="shared" si="1"/>
        <v>169.2</v>
      </c>
      <c r="K7" s="5">
        <f t="shared" si="5"/>
        <v>94</v>
      </c>
    </row>
    <row r="8" spans="1:11" x14ac:dyDescent="0.15">
      <c r="A8" s="1">
        <f t="shared" si="6"/>
        <v>4</v>
      </c>
      <c r="B8" s="1" t="s">
        <v>20</v>
      </c>
      <c r="C8" s="1">
        <f t="shared" si="2"/>
        <v>20</v>
      </c>
      <c r="D8" s="1">
        <v>342</v>
      </c>
      <c r="E8" s="1">
        <v>34</v>
      </c>
      <c r="F8" s="5">
        <f t="shared" si="3"/>
        <v>228</v>
      </c>
      <c r="G8" s="1">
        <v>4.2300000000000004</v>
      </c>
      <c r="H8" s="5">
        <f t="shared" si="4"/>
        <v>2.9824561403508771</v>
      </c>
      <c r="I8" s="5">
        <f t="shared" si="0"/>
        <v>143.82000000000002</v>
      </c>
      <c r="J8" s="5">
        <f t="shared" si="1"/>
        <v>964.44</v>
      </c>
      <c r="K8" s="5">
        <f t="shared" si="5"/>
        <v>-820.62</v>
      </c>
    </row>
    <row r="9" spans="1:11" x14ac:dyDescent="0.15">
      <c r="A9" s="1">
        <f t="shared" si="6"/>
        <v>5</v>
      </c>
      <c r="B9" s="1" t="s">
        <v>17</v>
      </c>
      <c r="C9" s="1">
        <f t="shared" si="2"/>
        <v>8</v>
      </c>
      <c r="D9" s="1">
        <v>24</v>
      </c>
      <c r="E9" s="1">
        <v>123</v>
      </c>
      <c r="F9" s="5">
        <f t="shared" si="3"/>
        <v>6.4</v>
      </c>
      <c r="G9" s="1">
        <v>7.89</v>
      </c>
      <c r="H9" s="5">
        <f t="shared" si="4"/>
        <v>153.75</v>
      </c>
      <c r="I9" s="5">
        <f t="shared" si="0"/>
        <v>970.46999999999991</v>
      </c>
      <c r="J9" s="5">
        <f t="shared" si="1"/>
        <v>50.496000000000002</v>
      </c>
      <c r="K9" s="5">
        <f t="shared" si="5"/>
        <v>919.97399999999993</v>
      </c>
    </row>
    <row r="10" spans="1:11" x14ac:dyDescent="0.15">
      <c r="A10" s="1">
        <f t="shared" si="6"/>
        <v>6</v>
      </c>
      <c r="B10" s="1" t="s">
        <v>20</v>
      </c>
      <c r="C10" s="1">
        <f t="shared" si="2"/>
        <v>20</v>
      </c>
      <c r="D10" s="1">
        <v>353</v>
      </c>
      <c r="E10" s="1">
        <v>65</v>
      </c>
      <c r="F10" s="5">
        <f t="shared" si="3"/>
        <v>235.33333333333334</v>
      </c>
      <c r="G10" s="1">
        <v>12.56</v>
      </c>
      <c r="H10" s="5">
        <f t="shared" si="4"/>
        <v>5.5240793201133149</v>
      </c>
      <c r="I10" s="5">
        <f t="shared" si="0"/>
        <v>816.4</v>
      </c>
      <c r="J10" s="5">
        <f t="shared" si="1"/>
        <v>2955.7866666666669</v>
      </c>
      <c r="K10" s="5">
        <f t="shared" si="5"/>
        <v>-2139.3866666666668</v>
      </c>
    </row>
    <row r="11" spans="1:11" x14ac:dyDescent="0.15">
      <c r="A11" s="1">
        <f t="shared" si="6"/>
        <v>7</v>
      </c>
      <c r="B11" s="1" t="s">
        <v>18</v>
      </c>
      <c r="C11" s="1">
        <f t="shared" si="2"/>
        <v>15</v>
      </c>
      <c r="D11" s="1">
        <v>56</v>
      </c>
      <c r="E11" s="1">
        <v>458</v>
      </c>
      <c r="F11" s="5">
        <f t="shared" si="3"/>
        <v>28</v>
      </c>
      <c r="G11" s="1">
        <v>21.6</v>
      </c>
      <c r="H11" s="5">
        <f t="shared" si="4"/>
        <v>245.35714285714286</v>
      </c>
      <c r="I11" s="5">
        <f t="shared" si="0"/>
        <v>9892.8000000000011</v>
      </c>
      <c r="J11" s="5">
        <f t="shared" si="1"/>
        <v>604.80000000000007</v>
      </c>
      <c r="K11" s="5">
        <f t="shared" si="5"/>
        <v>9288.0000000000018</v>
      </c>
    </row>
    <row r="12" spans="1:11" x14ac:dyDescent="0.15">
      <c r="A12" s="1">
        <f t="shared" si="6"/>
        <v>8</v>
      </c>
      <c r="B12" s="1" t="s">
        <v>20</v>
      </c>
      <c r="C12" s="1">
        <f t="shared" si="2"/>
        <v>20</v>
      </c>
      <c r="D12" s="1">
        <v>25</v>
      </c>
      <c r="E12" s="1">
        <v>5</v>
      </c>
      <c r="F12" s="5">
        <f t="shared" si="3"/>
        <v>16.666666666666668</v>
      </c>
      <c r="G12" s="1">
        <v>5.45</v>
      </c>
      <c r="H12" s="5">
        <f t="shared" si="4"/>
        <v>6</v>
      </c>
      <c r="I12" s="5">
        <f t="shared" si="0"/>
        <v>27.25</v>
      </c>
      <c r="J12" s="5">
        <f t="shared" si="1"/>
        <v>90.833333333333343</v>
      </c>
      <c r="K12" s="5">
        <f t="shared" si="5"/>
        <v>-63.583333333333343</v>
      </c>
    </row>
    <row r="13" spans="1:11" x14ac:dyDescent="0.15">
      <c r="A13" s="1">
        <f t="shared" si="6"/>
        <v>9</v>
      </c>
      <c r="B13" s="1" t="s">
        <v>20</v>
      </c>
      <c r="C13" s="1">
        <f t="shared" si="2"/>
        <v>20</v>
      </c>
      <c r="D13" s="1">
        <v>25</v>
      </c>
      <c r="E13" s="1">
        <v>0</v>
      </c>
      <c r="F13" s="5">
        <f t="shared" si="3"/>
        <v>16.666666666666668</v>
      </c>
      <c r="G13" s="1">
        <v>7.65</v>
      </c>
      <c r="H13" s="5">
        <f t="shared" si="4"/>
        <v>0</v>
      </c>
      <c r="I13" s="5">
        <f t="shared" si="0"/>
        <v>0</v>
      </c>
      <c r="J13" s="5">
        <f t="shared" si="1"/>
        <v>127.50000000000001</v>
      </c>
      <c r="K13" s="5">
        <f t="shared" si="5"/>
        <v>-127.50000000000001</v>
      </c>
    </row>
    <row r="14" spans="1:11" x14ac:dyDescent="0.15">
      <c r="A14" s="1">
        <f t="shared" si="6"/>
        <v>10</v>
      </c>
      <c r="B14" s="1" t="s">
        <v>20</v>
      </c>
      <c r="C14" s="1">
        <f t="shared" si="2"/>
        <v>20</v>
      </c>
      <c r="D14" s="1">
        <v>24</v>
      </c>
      <c r="E14" s="1">
        <v>7</v>
      </c>
      <c r="F14" s="5">
        <f t="shared" si="3"/>
        <v>16</v>
      </c>
      <c r="G14" s="1">
        <v>8.66</v>
      </c>
      <c r="H14" s="5">
        <f t="shared" si="4"/>
        <v>8.75</v>
      </c>
      <c r="I14" s="5">
        <f t="shared" si="0"/>
        <v>60.620000000000005</v>
      </c>
      <c r="J14" s="5">
        <f t="shared" si="1"/>
        <v>138.56</v>
      </c>
      <c r="K14" s="5">
        <f t="shared" si="5"/>
        <v>-77.94</v>
      </c>
    </row>
    <row r="15" spans="1:11" x14ac:dyDescent="0.15">
      <c r="A15" s="1">
        <f t="shared" si="6"/>
        <v>11</v>
      </c>
      <c r="B15" s="1" t="s">
        <v>17</v>
      </c>
      <c r="C15" s="1">
        <f t="shared" si="2"/>
        <v>8</v>
      </c>
      <c r="D15" s="1">
        <v>12</v>
      </c>
      <c r="E15" s="1">
        <v>0</v>
      </c>
      <c r="F15" s="5">
        <f t="shared" si="3"/>
        <v>3.2</v>
      </c>
      <c r="G15" s="1">
        <v>5.89</v>
      </c>
      <c r="H15" s="5">
        <f t="shared" si="4"/>
        <v>0</v>
      </c>
      <c r="I15" s="5">
        <f t="shared" si="0"/>
        <v>0</v>
      </c>
      <c r="J15" s="5">
        <f t="shared" si="1"/>
        <v>18.847999999999999</v>
      </c>
      <c r="K15" s="5">
        <f t="shared" si="5"/>
        <v>-18.847999999999999</v>
      </c>
    </row>
    <row r="16" spans="1:11" x14ac:dyDescent="0.15">
      <c r="A16" s="1">
        <f t="shared" si="6"/>
        <v>12</v>
      </c>
      <c r="B16" s="1" t="s">
        <v>17</v>
      </c>
      <c r="C16" s="1">
        <f t="shared" si="2"/>
        <v>8</v>
      </c>
      <c r="D16" s="1">
        <v>10</v>
      </c>
      <c r="E16" s="1">
        <v>6</v>
      </c>
      <c r="F16" s="5">
        <f t="shared" si="3"/>
        <v>2.6666666666666665</v>
      </c>
      <c r="G16" s="1">
        <v>6.4</v>
      </c>
      <c r="H16" s="5">
        <f t="shared" si="4"/>
        <v>18</v>
      </c>
      <c r="I16" s="5">
        <f t="shared" si="0"/>
        <v>38.400000000000006</v>
      </c>
      <c r="J16" s="5">
        <f t="shared" si="1"/>
        <v>17.066666666666666</v>
      </c>
      <c r="K16" s="5">
        <f t="shared" si="5"/>
        <v>21.333333333333339</v>
      </c>
    </row>
    <row r="17" spans="1:11" x14ac:dyDescent="0.15">
      <c r="A17" s="1">
        <f t="shared" si="6"/>
        <v>13</v>
      </c>
      <c r="B17" s="1" t="s">
        <v>17</v>
      </c>
      <c r="C17" s="1">
        <f t="shared" si="2"/>
        <v>8</v>
      </c>
      <c r="D17" s="1">
        <v>3</v>
      </c>
      <c r="E17" s="1">
        <v>2</v>
      </c>
      <c r="F17" s="5">
        <f t="shared" si="3"/>
        <v>0.8</v>
      </c>
      <c r="G17" s="1">
        <v>7.02</v>
      </c>
      <c r="H17" s="5">
        <f t="shared" si="4"/>
        <v>20</v>
      </c>
      <c r="I17" s="5">
        <f t="shared" si="0"/>
        <v>14.04</v>
      </c>
      <c r="J17" s="5">
        <f t="shared" si="1"/>
        <v>5.6159999999999997</v>
      </c>
      <c r="K17" s="5">
        <f t="shared" si="5"/>
        <v>8.4239999999999995</v>
      </c>
    </row>
    <row r="18" spans="1:11" x14ac:dyDescent="0.15">
      <c r="A18" s="1">
        <f t="shared" si="6"/>
        <v>14</v>
      </c>
      <c r="B18" s="1" t="s">
        <v>18</v>
      </c>
      <c r="C18" s="1">
        <f t="shared" si="2"/>
        <v>15</v>
      </c>
      <c r="D18" s="1">
        <v>166</v>
      </c>
      <c r="E18" s="1">
        <v>181</v>
      </c>
      <c r="F18" s="5">
        <f t="shared" si="3"/>
        <v>83</v>
      </c>
      <c r="G18" s="1">
        <v>5.65</v>
      </c>
      <c r="H18" s="5">
        <f t="shared" si="4"/>
        <v>32.710843373493979</v>
      </c>
      <c r="I18" s="5">
        <f t="shared" si="0"/>
        <v>1022.6500000000001</v>
      </c>
      <c r="J18" s="5">
        <f t="shared" si="1"/>
        <v>468.95000000000005</v>
      </c>
      <c r="K18" s="5">
        <f t="shared" si="5"/>
        <v>553.70000000000005</v>
      </c>
    </row>
    <row r="19" spans="1:11" x14ac:dyDescent="0.15">
      <c r="A19" s="1">
        <f t="shared" si="6"/>
        <v>15</v>
      </c>
      <c r="B19" s="1" t="s">
        <v>18</v>
      </c>
      <c r="C19" s="1">
        <f t="shared" si="2"/>
        <v>15</v>
      </c>
      <c r="D19" s="1">
        <v>1</v>
      </c>
      <c r="E19" s="1">
        <v>0</v>
      </c>
      <c r="F19" s="5">
        <f t="shared" si="3"/>
        <v>0.5</v>
      </c>
      <c r="G19" s="1">
        <v>9.5</v>
      </c>
      <c r="H19" s="5">
        <f t="shared" si="4"/>
        <v>0</v>
      </c>
      <c r="I19" s="5">
        <f t="shared" si="0"/>
        <v>0</v>
      </c>
      <c r="J19" s="5">
        <f t="shared" si="1"/>
        <v>4.75</v>
      </c>
      <c r="K19" s="5">
        <f t="shared" si="5"/>
        <v>-4.75</v>
      </c>
    </row>
    <row r="20" spans="1:11" x14ac:dyDescent="0.15">
      <c r="A20" s="1">
        <f t="shared" si="6"/>
        <v>16</v>
      </c>
      <c r="B20" s="1" t="s">
        <v>18</v>
      </c>
      <c r="C20" s="1">
        <f t="shared" si="2"/>
        <v>15</v>
      </c>
      <c r="D20" s="1">
        <v>63</v>
      </c>
      <c r="E20" s="1">
        <v>8</v>
      </c>
      <c r="F20" s="5">
        <f t="shared" si="3"/>
        <v>31.5</v>
      </c>
      <c r="G20" s="1">
        <v>10</v>
      </c>
      <c r="H20" s="5">
        <f t="shared" si="4"/>
        <v>3.8095238095238093</v>
      </c>
      <c r="I20" s="5">
        <f t="shared" si="0"/>
        <v>80</v>
      </c>
      <c r="J20" s="5">
        <f t="shared" si="1"/>
        <v>315</v>
      </c>
      <c r="K20" s="5">
        <f t="shared" si="5"/>
        <v>-235</v>
      </c>
    </row>
    <row r="21" spans="1:11" x14ac:dyDescent="0.15">
      <c r="A21" s="1">
        <f t="shared" si="6"/>
        <v>17</v>
      </c>
      <c r="B21" s="1" t="s">
        <v>18</v>
      </c>
      <c r="C21" s="1">
        <f t="shared" si="2"/>
        <v>15</v>
      </c>
      <c r="D21" s="1">
        <v>195</v>
      </c>
      <c r="E21" s="1">
        <v>108</v>
      </c>
      <c r="F21" s="5">
        <f t="shared" si="3"/>
        <v>97.5</v>
      </c>
      <c r="G21" s="1">
        <v>12</v>
      </c>
      <c r="H21" s="5">
        <f t="shared" si="4"/>
        <v>16.615384615384617</v>
      </c>
      <c r="I21" s="5">
        <f t="shared" si="0"/>
        <v>1296</v>
      </c>
      <c r="J21" s="5">
        <f t="shared" si="1"/>
        <v>1170</v>
      </c>
      <c r="K21" s="5">
        <f t="shared" si="5"/>
        <v>126</v>
      </c>
    </row>
    <row r="22" spans="1:11" x14ac:dyDescent="0.15">
      <c r="A22" s="1">
        <f t="shared" si="6"/>
        <v>18</v>
      </c>
      <c r="B22" s="1" t="s">
        <v>18</v>
      </c>
      <c r="C22" s="1">
        <f t="shared" ref="C22:C37" si="7">IF(B22="A",8,IF(B22="B",15,IF(B22="C",20,IF(B22="D",30))))</f>
        <v>15</v>
      </c>
      <c r="D22" s="1">
        <v>87</v>
      </c>
      <c r="E22" s="1">
        <v>10</v>
      </c>
      <c r="F22" s="5">
        <f t="shared" ref="F22:F37" si="8">(D22/30)*C22</f>
        <v>43.5</v>
      </c>
      <c r="G22" s="1">
        <v>43</v>
      </c>
      <c r="H22" s="5">
        <f t="shared" ref="H22:H37" si="9">(E22/D22)*30</f>
        <v>3.4482758620689653</v>
      </c>
      <c r="I22" s="5">
        <f t="shared" si="0"/>
        <v>430</v>
      </c>
      <c r="J22" s="5">
        <f t="shared" si="1"/>
        <v>1870.5</v>
      </c>
      <c r="K22" s="5">
        <f t="shared" ref="K22:K37" si="10">I22-J22</f>
        <v>-1440.5</v>
      </c>
    </row>
    <row r="23" spans="1:11" x14ac:dyDescent="0.15">
      <c r="A23" s="1">
        <f t="shared" ref="A23:A38" si="11">A22+1</f>
        <v>19</v>
      </c>
      <c r="B23" s="1" t="s">
        <v>20</v>
      </c>
      <c r="C23" s="1">
        <f t="shared" si="7"/>
        <v>20</v>
      </c>
      <c r="D23" s="1">
        <v>229</v>
      </c>
      <c r="E23" s="1">
        <v>27</v>
      </c>
      <c r="F23" s="5">
        <f t="shared" si="8"/>
        <v>152.66666666666669</v>
      </c>
      <c r="G23" s="1">
        <v>23</v>
      </c>
      <c r="H23" s="5">
        <f t="shared" si="9"/>
        <v>3.537117903930131</v>
      </c>
      <c r="I23" s="5">
        <f t="shared" si="0"/>
        <v>621</v>
      </c>
      <c r="J23" s="5">
        <f t="shared" si="1"/>
        <v>3511.3333333333339</v>
      </c>
      <c r="K23" s="5">
        <f t="shared" si="10"/>
        <v>-2890.3333333333339</v>
      </c>
    </row>
    <row r="24" spans="1:11" x14ac:dyDescent="0.15">
      <c r="A24" s="1">
        <f t="shared" si="11"/>
        <v>20</v>
      </c>
      <c r="B24" s="1" t="s">
        <v>19</v>
      </c>
      <c r="C24" s="1">
        <f t="shared" si="7"/>
        <v>30</v>
      </c>
      <c r="D24" s="1">
        <v>12</v>
      </c>
      <c r="E24" s="1">
        <v>12</v>
      </c>
      <c r="F24" s="5">
        <f t="shared" si="8"/>
        <v>12</v>
      </c>
      <c r="G24" s="1">
        <v>4</v>
      </c>
      <c r="H24" s="5">
        <f t="shared" si="9"/>
        <v>30</v>
      </c>
      <c r="I24" s="5">
        <f t="shared" si="0"/>
        <v>48</v>
      </c>
      <c r="J24" s="5">
        <f t="shared" si="1"/>
        <v>48</v>
      </c>
      <c r="K24" s="5">
        <f t="shared" si="10"/>
        <v>0</v>
      </c>
    </row>
    <row r="25" spans="1:11" x14ac:dyDescent="0.15">
      <c r="A25" s="1">
        <f t="shared" si="11"/>
        <v>21</v>
      </c>
      <c r="B25" s="1" t="s">
        <v>19</v>
      </c>
      <c r="C25" s="1">
        <f t="shared" si="7"/>
        <v>30</v>
      </c>
      <c r="D25" s="1">
        <v>3</v>
      </c>
      <c r="E25" s="1">
        <v>14</v>
      </c>
      <c r="F25" s="5">
        <f t="shared" si="8"/>
        <v>3</v>
      </c>
      <c r="G25" s="1">
        <v>5.7</v>
      </c>
      <c r="H25" s="5">
        <f t="shared" si="9"/>
        <v>140</v>
      </c>
      <c r="I25" s="5">
        <f t="shared" si="0"/>
        <v>79.8</v>
      </c>
      <c r="J25" s="5">
        <f t="shared" si="1"/>
        <v>17.100000000000001</v>
      </c>
      <c r="K25" s="5">
        <f t="shared" si="10"/>
        <v>62.699999999999996</v>
      </c>
    </row>
    <row r="26" spans="1:11" x14ac:dyDescent="0.15">
      <c r="A26" s="1">
        <f t="shared" si="11"/>
        <v>22</v>
      </c>
      <c r="B26" s="1" t="s">
        <v>19</v>
      </c>
      <c r="C26" s="1">
        <f t="shared" si="7"/>
        <v>30</v>
      </c>
      <c r="D26" s="1">
        <v>9</v>
      </c>
      <c r="E26" s="1">
        <v>34</v>
      </c>
      <c r="F26" s="5">
        <f t="shared" si="8"/>
        <v>9</v>
      </c>
      <c r="G26" s="1">
        <v>6.3</v>
      </c>
      <c r="H26" s="5">
        <f t="shared" si="9"/>
        <v>113.33333333333333</v>
      </c>
      <c r="I26" s="5">
        <f t="shared" si="0"/>
        <v>214.2</v>
      </c>
      <c r="J26" s="5">
        <f t="shared" si="1"/>
        <v>56.699999999999996</v>
      </c>
      <c r="K26" s="5">
        <f t="shared" si="10"/>
        <v>157.5</v>
      </c>
    </row>
    <row r="27" spans="1:11" x14ac:dyDescent="0.15">
      <c r="A27" s="1">
        <f t="shared" si="11"/>
        <v>23</v>
      </c>
      <c r="B27" s="1" t="s">
        <v>19</v>
      </c>
      <c r="C27" s="1">
        <f t="shared" si="7"/>
        <v>30</v>
      </c>
      <c r="D27" s="1">
        <v>2</v>
      </c>
      <c r="E27" s="1">
        <v>39</v>
      </c>
      <c r="F27" s="5">
        <f t="shared" si="8"/>
        <v>2</v>
      </c>
      <c r="G27" s="1">
        <v>6.8</v>
      </c>
      <c r="H27" s="5">
        <f t="shared" si="9"/>
        <v>585</v>
      </c>
      <c r="I27" s="5">
        <f t="shared" si="0"/>
        <v>265.2</v>
      </c>
      <c r="J27" s="5">
        <f t="shared" si="1"/>
        <v>13.6</v>
      </c>
      <c r="K27" s="5">
        <f t="shared" si="10"/>
        <v>251.6</v>
      </c>
    </row>
    <row r="28" spans="1:11" x14ac:dyDescent="0.15">
      <c r="A28" s="1">
        <f t="shared" si="11"/>
        <v>24</v>
      </c>
      <c r="B28" s="1" t="s">
        <v>17</v>
      </c>
      <c r="C28" s="1">
        <f t="shared" si="7"/>
        <v>8</v>
      </c>
      <c r="D28" s="1">
        <v>18</v>
      </c>
      <c r="E28" s="1">
        <v>28</v>
      </c>
      <c r="F28" s="5">
        <f t="shared" si="8"/>
        <v>4.8</v>
      </c>
      <c r="G28" s="1">
        <v>3.21</v>
      </c>
      <c r="H28" s="5">
        <f t="shared" si="9"/>
        <v>46.666666666666664</v>
      </c>
      <c r="I28" s="5">
        <f t="shared" si="0"/>
        <v>89.88</v>
      </c>
      <c r="J28" s="5">
        <f t="shared" si="1"/>
        <v>15.407999999999999</v>
      </c>
      <c r="K28" s="5">
        <f t="shared" si="10"/>
        <v>74.471999999999994</v>
      </c>
    </row>
    <row r="29" spans="1:11" x14ac:dyDescent="0.15">
      <c r="A29" s="1">
        <f t="shared" si="11"/>
        <v>25</v>
      </c>
      <c r="B29" s="1" t="s">
        <v>17</v>
      </c>
      <c r="C29" s="1">
        <f t="shared" si="7"/>
        <v>8</v>
      </c>
      <c r="D29" s="1">
        <v>17</v>
      </c>
      <c r="E29" s="1">
        <v>49</v>
      </c>
      <c r="F29" s="5">
        <f t="shared" si="8"/>
        <v>4.5333333333333332</v>
      </c>
      <c r="G29" s="1">
        <v>7.89</v>
      </c>
      <c r="H29" s="5">
        <f t="shared" si="9"/>
        <v>86.470588235294116</v>
      </c>
      <c r="I29" s="5">
        <f t="shared" si="0"/>
        <v>386.60999999999996</v>
      </c>
      <c r="J29" s="5">
        <f t="shared" si="1"/>
        <v>35.768000000000001</v>
      </c>
      <c r="K29" s="5">
        <f t="shared" si="10"/>
        <v>350.84199999999998</v>
      </c>
    </row>
    <row r="30" spans="1:11" x14ac:dyDescent="0.15">
      <c r="A30" s="1">
        <f t="shared" si="11"/>
        <v>26</v>
      </c>
      <c r="B30" s="1" t="s">
        <v>17</v>
      </c>
      <c r="C30" s="1">
        <f t="shared" si="7"/>
        <v>8</v>
      </c>
      <c r="D30" s="1">
        <v>14</v>
      </c>
      <c r="E30" s="1">
        <v>31</v>
      </c>
      <c r="F30" s="5">
        <f t="shared" si="8"/>
        <v>3.7333333333333334</v>
      </c>
      <c r="G30" s="1">
        <v>6.78</v>
      </c>
      <c r="H30" s="5">
        <f t="shared" si="9"/>
        <v>66.428571428571431</v>
      </c>
      <c r="I30" s="5">
        <f t="shared" si="0"/>
        <v>210.18</v>
      </c>
      <c r="J30" s="5">
        <f t="shared" si="1"/>
        <v>25.312000000000001</v>
      </c>
      <c r="K30" s="5">
        <f t="shared" si="10"/>
        <v>184.86799999999999</v>
      </c>
    </row>
    <row r="31" spans="1:11" x14ac:dyDescent="0.15">
      <c r="A31" s="1">
        <f t="shared" si="11"/>
        <v>27</v>
      </c>
      <c r="B31" s="1" t="s">
        <v>17</v>
      </c>
      <c r="C31" s="1">
        <f t="shared" si="7"/>
        <v>8</v>
      </c>
      <c r="D31" s="1">
        <v>11</v>
      </c>
      <c r="E31" s="1">
        <v>60</v>
      </c>
      <c r="F31" s="5">
        <f t="shared" si="8"/>
        <v>2.9333333333333331</v>
      </c>
      <c r="G31" s="1">
        <v>3.45</v>
      </c>
      <c r="H31" s="5">
        <f t="shared" si="9"/>
        <v>163.63636363636363</v>
      </c>
      <c r="I31" s="5">
        <f t="shared" si="0"/>
        <v>207</v>
      </c>
      <c r="J31" s="5">
        <f t="shared" si="1"/>
        <v>10.119999999999999</v>
      </c>
      <c r="K31" s="5">
        <f t="shared" si="10"/>
        <v>196.88</v>
      </c>
    </row>
    <row r="32" spans="1:11" x14ac:dyDescent="0.15">
      <c r="A32" s="1">
        <f t="shared" si="11"/>
        <v>28</v>
      </c>
      <c r="B32" s="1" t="s">
        <v>17</v>
      </c>
      <c r="C32" s="1">
        <f t="shared" si="7"/>
        <v>8</v>
      </c>
      <c r="D32" s="1">
        <v>2509</v>
      </c>
      <c r="E32" s="1">
        <v>639</v>
      </c>
      <c r="F32" s="5">
        <f t="shared" si="8"/>
        <v>669.06666666666672</v>
      </c>
      <c r="G32" s="1">
        <v>5.65</v>
      </c>
      <c r="H32" s="5">
        <f t="shared" si="9"/>
        <v>7.6404942208051017</v>
      </c>
      <c r="I32" s="5">
        <f t="shared" si="0"/>
        <v>3610.3500000000004</v>
      </c>
      <c r="J32" s="5">
        <f t="shared" si="1"/>
        <v>3780.2266666666674</v>
      </c>
      <c r="K32" s="5">
        <f t="shared" si="10"/>
        <v>-169.87666666666701</v>
      </c>
    </row>
    <row r="33" spans="1:11" x14ac:dyDescent="0.15">
      <c r="A33" s="1">
        <f t="shared" si="11"/>
        <v>29</v>
      </c>
      <c r="B33" s="1" t="s">
        <v>17</v>
      </c>
      <c r="C33" s="1">
        <f t="shared" si="7"/>
        <v>8</v>
      </c>
      <c r="D33" s="1">
        <v>63</v>
      </c>
      <c r="E33" s="1">
        <v>2</v>
      </c>
      <c r="F33" s="5">
        <f t="shared" si="8"/>
        <v>16.8</v>
      </c>
      <c r="G33" s="1">
        <v>7.23</v>
      </c>
      <c r="H33" s="5">
        <f t="shared" si="9"/>
        <v>0.95238095238095233</v>
      </c>
      <c r="I33" s="5">
        <f t="shared" si="0"/>
        <v>14.46</v>
      </c>
      <c r="J33" s="5">
        <f t="shared" si="1"/>
        <v>121.46400000000001</v>
      </c>
      <c r="K33" s="5">
        <f t="shared" si="10"/>
        <v>-107.00400000000002</v>
      </c>
    </row>
    <row r="34" spans="1:11" x14ac:dyDescent="0.15">
      <c r="A34" s="1">
        <f t="shared" si="11"/>
        <v>30</v>
      </c>
      <c r="B34" s="1" t="s">
        <v>17</v>
      </c>
      <c r="C34" s="1">
        <f t="shared" si="7"/>
        <v>8</v>
      </c>
      <c r="D34" s="1">
        <v>13</v>
      </c>
      <c r="E34" s="1">
        <v>13</v>
      </c>
      <c r="F34" s="5">
        <f t="shared" si="8"/>
        <v>3.4666666666666668</v>
      </c>
      <c r="G34" s="1">
        <v>6.34</v>
      </c>
      <c r="H34" s="5">
        <f t="shared" si="9"/>
        <v>30</v>
      </c>
      <c r="I34" s="5">
        <f t="shared" si="0"/>
        <v>82.42</v>
      </c>
      <c r="J34" s="5">
        <f t="shared" si="1"/>
        <v>21.978666666666665</v>
      </c>
      <c r="K34" s="5">
        <f t="shared" si="10"/>
        <v>60.441333333333333</v>
      </c>
    </row>
    <row r="35" spans="1:11" x14ac:dyDescent="0.15">
      <c r="A35" s="1">
        <f t="shared" si="11"/>
        <v>31</v>
      </c>
      <c r="B35" s="1" t="s">
        <v>18</v>
      </c>
      <c r="C35" s="1">
        <f t="shared" si="7"/>
        <v>15</v>
      </c>
      <c r="D35" s="1">
        <v>27</v>
      </c>
      <c r="E35" s="1">
        <v>0</v>
      </c>
      <c r="F35" s="5">
        <f t="shared" si="8"/>
        <v>13.5</v>
      </c>
      <c r="G35" s="1">
        <v>6.9</v>
      </c>
      <c r="H35" s="5">
        <f t="shared" si="9"/>
        <v>0</v>
      </c>
      <c r="I35" s="5">
        <f t="shared" si="0"/>
        <v>0</v>
      </c>
      <c r="J35" s="5">
        <f t="shared" si="1"/>
        <v>93.15</v>
      </c>
      <c r="K35" s="5">
        <f t="shared" si="10"/>
        <v>-93.15</v>
      </c>
    </row>
    <row r="36" spans="1:11" x14ac:dyDescent="0.15">
      <c r="A36" s="1">
        <f t="shared" si="11"/>
        <v>32</v>
      </c>
      <c r="B36" s="1" t="s">
        <v>20</v>
      </c>
      <c r="C36" s="1">
        <f t="shared" si="7"/>
        <v>20</v>
      </c>
      <c r="D36" s="1">
        <v>51</v>
      </c>
      <c r="E36" s="1">
        <v>0</v>
      </c>
      <c r="F36" s="5">
        <f t="shared" si="8"/>
        <v>34</v>
      </c>
      <c r="G36" s="1">
        <v>8.98</v>
      </c>
      <c r="H36" s="5">
        <f t="shared" si="9"/>
        <v>0</v>
      </c>
      <c r="I36" s="5">
        <f t="shared" si="0"/>
        <v>0</v>
      </c>
      <c r="J36" s="5">
        <f t="shared" si="1"/>
        <v>305.32</v>
      </c>
      <c r="K36" s="5">
        <f t="shared" si="10"/>
        <v>-305.32</v>
      </c>
    </row>
    <row r="37" spans="1:11" x14ac:dyDescent="0.15">
      <c r="A37" s="1">
        <f t="shared" si="11"/>
        <v>33</v>
      </c>
      <c r="B37" s="1" t="s">
        <v>18</v>
      </c>
      <c r="C37" s="1">
        <f t="shared" si="7"/>
        <v>15</v>
      </c>
      <c r="D37" s="1">
        <v>5</v>
      </c>
      <c r="E37" s="1">
        <v>4</v>
      </c>
      <c r="F37" s="5">
        <f t="shared" si="8"/>
        <v>2.5</v>
      </c>
      <c r="G37" s="1">
        <v>7.89</v>
      </c>
      <c r="H37" s="5">
        <f t="shared" si="9"/>
        <v>24</v>
      </c>
      <c r="I37" s="5">
        <f t="shared" ref="I37:I44" si="12">E37*G37</f>
        <v>31.56</v>
      </c>
      <c r="J37" s="5">
        <f t="shared" ref="J37:J44" si="13">(D37/30)*C37*G37</f>
        <v>19.724999999999998</v>
      </c>
      <c r="K37" s="5">
        <f t="shared" si="10"/>
        <v>11.835000000000001</v>
      </c>
    </row>
    <row r="38" spans="1:11" x14ac:dyDescent="0.15">
      <c r="A38" s="1">
        <f t="shared" si="11"/>
        <v>34</v>
      </c>
      <c r="B38" s="1" t="s">
        <v>18</v>
      </c>
      <c r="C38" s="1">
        <f t="shared" ref="C38:C44" si="14">IF(B38="A",8,IF(B38="B",15,IF(B38="C",20,IF(B38="D",30))))</f>
        <v>15</v>
      </c>
      <c r="D38" s="1">
        <v>60</v>
      </c>
      <c r="E38" s="1">
        <v>45</v>
      </c>
      <c r="F38" s="5">
        <f t="shared" ref="F38:F44" si="15">(D38/30)*C38</f>
        <v>30</v>
      </c>
      <c r="G38" s="1">
        <v>9.32</v>
      </c>
      <c r="H38" s="5">
        <f t="shared" ref="H38:H44" si="16">(E38/D38)*30</f>
        <v>22.5</v>
      </c>
      <c r="I38" s="5">
        <f t="shared" si="12"/>
        <v>419.40000000000003</v>
      </c>
      <c r="J38" s="5">
        <f t="shared" si="13"/>
        <v>279.60000000000002</v>
      </c>
      <c r="K38" s="5">
        <f t="shared" ref="K38:K44" si="17">I38-J38</f>
        <v>139.80000000000001</v>
      </c>
    </row>
    <row r="39" spans="1:11" x14ac:dyDescent="0.15">
      <c r="A39" s="1">
        <f t="shared" ref="A39:A44" si="18">A38+1</f>
        <v>35</v>
      </c>
      <c r="B39" s="1" t="s">
        <v>20</v>
      </c>
      <c r="C39" s="1">
        <f t="shared" si="14"/>
        <v>20</v>
      </c>
      <c r="D39" s="1">
        <v>8</v>
      </c>
      <c r="E39" s="1">
        <v>1</v>
      </c>
      <c r="F39" s="5">
        <f t="shared" si="15"/>
        <v>5.333333333333333</v>
      </c>
      <c r="G39" s="1">
        <v>4.6500000000000004</v>
      </c>
      <c r="H39" s="5">
        <f t="shared" si="16"/>
        <v>3.75</v>
      </c>
      <c r="I39" s="5">
        <f t="shared" si="12"/>
        <v>4.6500000000000004</v>
      </c>
      <c r="J39" s="5">
        <f t="shared" si="13"/>
        <v>24.8</v>
      </c>
      <c r="K39" s="5">
        <f t="shared" si="17"/>
        <v>-20.149999999999999</v>
      </c>
    </row>
    <row r="40" spans="1:11" x14ac:dyDescent="0.15">
      <c r="A40" s="1">
        <f t="shared" si="18"/>
        <v>36</v>
      </c>
      <c r="B40" s="1" t="s">
        <v>17</v>
      </c>
      <c r="C40" s="1">
        <f t="shared" si="14"/>
        <v>8</v>
      </c>
      <c r="D40" s="1">
        <v>58</v>
      </c>
      <c r="E40" s="1">
        <v>11</v>
      </c>
      <c r="F40" s="5">
        <f t="shared" si="15"/>
        <v>15.466666666666667</v>
      </c>
      <c r="G40" s="1">
        <v>6.44</v>
      </c>
      <c r="H40" s="5">
        <f t="shared" si="16"/>
        <v>5.6896551724137927</v>
      </c>
      <c r="I40" s="5">
        <f t="shared" si="12"/>
        <v>70.84</v>
      </c>
      <c r="J40" s="5">
        <f t="shared" si="13"/>
        <v>99.605333333333334</v>
      </c>
      <c r="K40" s="5">
        <f t="shared" si="17"/>
        <v>-28.765333333333331</v>
      </c>
    </row>
    <row r="41" spans="1:11" x14ac:dyDescent="0.15">
      <c r="A41" s="1">
        <f t="shared" si="18"/>
        <v>37</v>
      </c>
      <c r="B41" s="1" t="s">
        <v>19</v>
      </c>
      <c r="C41" s="1">
        <f t="shared" si="14"/>
        <v>30</v>
      </c>
      <c r="D41" s="1">
        <v>9</v>
      </c>
      <c r="E41" s="1">
        <v>0</v>
      </c>
      <c r="F41" s="5">
        <f t="shared" si="15"/>
        <v>9</v>
      </c>
      <c r="G41" s="1">
        <v>5.76</v>
      </c>
      <c r="H41" s="5">
        <f t="shared" si="16"/>
        <v>0</v>
      </c>
      <c r="I41" s="5">
        <f t="shared" si="12"/>
        <v>0</v>
      </c>
      <c r="J41" s="5">
        <f t="shared" si="13"/>
        <v>51.839999999999996</v>
      </c>
      <c r="K41" s="5">
        <f t="shared" si="17"/>
        <v>-51.839999999999996</v>
      </c>
    </row>
    <row r="42" spans="1:11" x14ac:dyDescent="0.15">
      <c r="A42" s="1">
        <f t="shared" si="18"/>
        <v>38</v>
      </c>
      <c r="B42" s="1" t="s">
        <v>17</v>
      </c>
      <c r="C42" s="1">
        <f t="shared" si="14"/>
        <v>8</v>
      </c>
      <c r="D42" s="1">
        <v>202</v>
      </c>
      <c r="E42" s="1">
        <v>0</v>
      </c>
      <c r="F42" s="5">
        <f t="shared" si="15"/>
        <v>53.866666666666667</v>
      </c>
      <c r="G42" s="1">
        <v>2.12</v>
      </c>
      <c r="H42" s="5">
        <f t="shared" si="16"/>
        <v>0</v>
      </c>
      <c r="I42" s="5">
        <f t="shared" si="12"/>
        <v>0</v>
      </c>
      <c r="J42" s="5">
        <f t="shared" si="13"/>
        <v>114.19733333333335</v>
      </c>
      <c r="K42" s="5">
        <f t="shared" si="17"/>
        <v>-114.19733333333335</v>
      </c>
    </row>
    <row r="43" spans="1:11" x14ac:dyDescent="0.15">
      <c r="A43" s="1">
        <f t="shared" si="18"/>
        <v>39</v>
      </c>
      <c r="B43" s="1" t="s">
        <v>17</v>
      </c>
      <c r="C43" s="1">
        <f t="shared" si="14"/>
        <v>8</v>
      </c>
      <c r="D43" s="1">
        <v>9</v>
      </c>
      <c r="E43" s="1">
        <v>77</v>
      </c>
      <c r="F43" s="5">
        <f t="shared" si="15"/>
        <v>2.4</v>
      </c>
      <c r="G43" s="1">
        <v>3.56</v>
      </c>
      <c r="H43" s="5">
        <f t="shared" si="16"/>
        <v>256.66666666666669</v>
      </c>
      <c r="I43" s="5">
        <f t="shared" si="12"/>
        <v>274.12</v>
      </c>
      <c r="J43" s="5">
        <f t="shared" si="13"/>
        <v>8.5440000000000005</v>
      </c>
      <c r="K43" s="5">
        <f t="shared" si="17"/>
        <v>265.57600000000002</v>
      </c>
    </row>
    <row r="44" spans="1:11" x14ac:dyDescent="0.15">
      <c r="A44" s="1">
        <f t="shared" si="18"/>
        <v>40</v>
      </c>
      <c r="B44" s="1" t="s">
        <v>17</v>
      </c>
      <c r="C44" s="1">
        <f t="shared" si="14"/>
        <v>8</v>
      </c>
      <c r="D44" s="1">
        <v>85</v>
      </c>
      <c r="E44" s="1">
        <v>18</v>
      </c>
      <c r="F44" s="5">
        <f t="shared" si="15"/>
        <v>22.666666666666668</v>
      </c>
      <c r="G44" s="1">
        <v>4.8899999999999997</v>
      </c>
      <c r="H44" s="5">
        <f t="shared" si="16"/>
        <v>6.3529411764705879</v>
      </c>
      <c r="I44" s="5">
        <f t="shared" si="12"/>
        <v>88.02</v>
      </c>
      <c r="J44" s="5">
        <f t="shared" si="13"/>
        <v>110.84</v>
      </c>
      <c r="K44" s="5">
        <f t="shared" si="17"/>
        <v>-22.820000000000007</v>
      </c>
    </row>
    <row r="45" spans="1:11" x14ac:dyDescent="0.15">
      <c r="K45" s="5"/>
    </row>
    <row r="46" spans="1:11" x14ac:dyDescent="0.15">
      <c r="I46" s="5">
        <f>SUM(I5:I44)</f>
        <v>21864.690000000002</v>
      </c>
      <c r="J46" s="5">
        <f>SUM(J5:J44)</f>
        <v>18263.249</v>
      </c>
      <c r="K46" s="5">
        <f>SUM(K5:K44)</f>
        <v>3601.4410000000003</v>
      </c>
    </row>
  </sheetData>
  <dataConsolidate/>
  <printOptions gridLines="1" gridLinesSet="0"/>
  <pageMargins left="0.19685039370078741" right="0.19685039370078741" top="0" bottom="0" header="0.11811023622047245" footer="0.51181102362204722"/>
  <pageSetup scale="95" orientation="landscape" horizontalDpi="4294967292" verticalDpi="4294967292" r:id="rId1"/>
  <headerFooter alignWithMargins="0">
    <oddHeader>&amp;CEstoque 1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6"/>
  <sheetViews>
    <sheetView workbookViewId="0">
      <selection sqref="A1:K46"/>
    </sheetView>
  </sheetViews>
  <sheetFormatPr defaultColWidth="11.42578125" defaultRowHeight="10.5" x14ac:dyDescent="0.15"/>
  <cols>
    <col min="1" max="1" width="4.7109375" style="1" bestFit="1" customWidth="1"/>
    <col min="2" max="3" width="8.42578125" style="1" bestFit="1" customWidth="1"/>
    <col min="4" max="4" width="7.85546875" style="1" bestFit="1" customWidth="1"/>
    <col min="5" max="5" width="9.85546875" style="1" bestFit="1" customWidth="1"/>
    <col min="6" max="6" width="10.5703125" style="2" bestFit="1" customWidth="1"/>
    <col min="7" max="7" width="8.42578125" style="1" bestFit="1" customWidth="1"/>
    <col min="8" max="10" width="8.42578125" style="2" bestFit="1" customWidth="1"/>
    <col min="11" max="11" width="9.7109375" style="2" bestFit="1" customWidth="1"/>
    <col min="12" max="16384" width="11.42578125" style="1"/>
  </cols>
  <sheetData>
    <row r="1" spans="1:11" x14ac:dyDescent="0.15">
      <c r="B1" s="1" t="s">
        <v>0</v>
      </c>
      <c r="C1" s="1" t="s">
        <v>1</v>
      </c>
      <c r="D1" s="1" t="s">
        <v>2</v>
      </c>
      <c r="E1" s="1" t="s">
        <v>3</v>
      </c>
      <c r="F1" s="2" t="s">
        <v>3</v>
      </c>
      <c r="G1" s="1" t="s">
        <v>4</v>
      </c>
      <c r="H1" s="2" t="s">
        <v>5</v>
      </c>
      <c r="I1" s="2" t="s">
        <v>4</v>
      </c>
      <c r="J1" s="2" t="s">
        <v>4</v>
      </c>
      <c r="K1" s="2" t="s">
        <v>4</v>
      </c>
    </row>
    <row r="2" spans="1:11" x14ac:dyDescent="0.15">
      <c r="A2" s="1" t="s">
        <v>6</v>
      </c>
      <c r="B2" s="1" t="s">
        <v>3</v>
      </c>
      <c r="C2" s="1" t="s">
        <v>3</v>
      </c>
      <c r="D2" s="1" t="s">
        <v>7</v>
      </c>
      <c r="E2" s="4" t="s">
        <v>8</v>
      </c>
      <c r="F2" s="2" t="s">
        <v>9</v>
      </c>
      <c r="G2" s="1" t="s">
        <v>10</v>
      </c>
      <c r="H2" s="2" t="s">
        <v>3</v>
      </c>
      <c r="I2" s="2" t="s">
        <v>3</v>
      </c>
      <c r="J2" s="2" t="s">
        <v>3</v>
      </c>
      <c r="K2" s="2" t="s">
        <v>3</v>
      </c>
    </row>
    <row r="3" spans="1:11" x14ac:dyDescent="0.15">
      <c r="C3" s="1" t="s">
        <v>11</v>
      </c>
      <c r="D3" s="1" t="s">
        <v>12</v>
      </c>
      <c r="E3" s="1" t="s">
        <v>13</v>
      </c>
      <c r="F3" s="2" t="s">
        <v>13</v>
      </c>
      <c r="G3" s="1" t="s">
        <v>14</v>
      </c>
      <c r="H3" s="2" t="s">
        <v>8</v>
      </c>
      <c r="I3" s="2" t="s">
        <v>15</v>
      </c>
      <c r="J3" s="2" t="s">
        <v>11</v>
      </c>
      <c r="K3" s="2" t="s">
        <v>16</v>
      </c>
    </row>
    <row r="5" spans="1:11" x14ac:dyDescent="0.15">
      <c r="A5" s="1">
        <v>1</v>
      </c>
      <c r="B5" s="1" t="s">
        <v>17</v>
      </c>
      <c r="C5" s="1">
        <f>IF(B5="A",8,IF(B5="B",15,IF(B5="C",20,IF(B5="D",30))))</f>
        <v>8</v>
      </c>
      <c r="D5" s="1">
        <v>190</v>
      </c>
      <c r="E5" s="1">
        <v>15</v>
      </c>
      <c r="F5" s="5">
        <f>(D5/30)*C5</f>
        <v>50.666666666666664</v>
      </c>
      <c r="G5" s="1">
        <v>2.4</v>
      </c>
      <c r="H5" s="5">
        <f>(E5/D5)*30</f>
        <v>2.3684210526315788</v>
      </c>
      <c r="I5" s="5">
        <f t="shared" ref="I5:I36" si="0">E5*G5</f>
        <v>36</v>
      </c>
      <c r="J5" s="5">
        <f t="shared" ref="J5:J36" si="1">(D5/30)*C5*G5</f>
        <v>121.6</v>
      </c>
      <c r="K5" s="5">
        <f>I5-J5</f>
        <v>-85.6</v>
      </c>
    </row>
    <row r="6" spans="1:11" x14ac:dyDescent="0.15">
      <c r="A6" s="1">
        <f>A5+1</f>
        <v>2</v>
      </c>
      <c r="B6" s="1" t="s">
        <v>17</v>
      </c>
      <c r="C6" s="1">
        <f t="shared" ref="C6:C21" si="2">IF(B6="A",8,IF(B6="B",15,IF(B6="C",20,IF(B6="D",30))))</f>
        <v>8</v>
      </c>
      <c r="D6" s="1">
        <v>658</v>
      </c>
      <c r="E6" s="1">
        <v>45</v>
      </c>
      <c r="F6" s="5">
        <f t="shared" ref="F6:F21" si="3">(D6/30)*C6</f>
        <v>175.46666666666667</v>
      </c>
      <c r="G6" s="1">
        <v>1.23</v>
      </c>
      <c r="H6" s="5">
        <f t="shared" ref="H6:H21" si="4">(E6/D6)*30</f>
        <v>2.051671732522796</v>
      </c>
      <c r="I6" s="5">
        <f t="shared" si="0"/>
        <v>55.35</v>
      </c>
      <c r="J6" s="5">
        <f t="shared" si="1"/>
        <v>215.82400000000001</v>
      </c>
      <c r="K6" s="5">
        <f t="shared" ref="K6:K21" si="5">I6-J6</f>
        <v>-160.47400000000002</v>
      </c>
    </row>
    <row r="7" spans="1:11" x14ac:dyDescent="0.15">
      <c r="A7" s="1">
        <f t="shared" ref="A7:A22" si="6">A6+1</f>
        <v>3</v>
      </c>
      <c r="B7" s="1" t="s">
        <v>17</v>
      </c>
      <c r="C7" s="1">
        <f t="shared" si="2"/>
        <v>8</v>
      </c>
      <c r="D7" s="1">
        <v>45</v>
      </c>
      <c r="E7" s="1">
        <v>70</v>
      </c>
      <c r="F7" s="5">
        <f t="shared" si="3"/>
        <v>12</v>
      </c>
      <c r="G7" s="1">
        <v>3.76</v>
      </c>
      <c r="H7" s="5">
        <f t="shared" si="4"/>
        <v>46.666666666666664</v>
      </c>
      <c r="I7" s="5">
        <f t="shared" si="0"/>
        <v>263.2</v>
      </c>
      <c r="J7" s="5">
        <f t="shared" si="1"/>
        <v>45.12</v>
      </c>
      <c r="K7" s="5">
        <f t="shared" si="5"/>
        <v>218.07999999999998</v>
      </c>
    </row>
    <row r="8" spans="1:11" x14ac:dyDescent="0.15">
      <c r="A8" s="1">
        <f t="shared" si="6"/>
        <v>4</v>
      </c>
      <c r="B8" s="1" t="s">
        <v>17</v>
      </c>
      <c r="C8" s="1">
        <f t="shared" si="2"/>
        <v>8</v>
      </c>
      <c r="D8" s="1">
        <v>342</v>
      </c>
      <c r="E8" s="1">
        <v>34</v>
      </c>
      <c r="F8" s="5">
        <f t="shared" si="3"/>
        <v>91.2</v>
      </c>
      <c r="G8" s="1">
        <v>4.2300000000000004</v>
      </c>
      <c r="H8" s="5">
        <f t="shared" si="4"/>
        <v>2.9824561403508771</v>
      </c>
      <c r="I8" s="5">
        <f t="shared" si="0"/>
        <v>143.82000000000002</v>
      </c>
      <c r="J8" s="5">
        <f t="shared" si="1"/>
        <v>385.77600000000007</v>
      </c>
      <c r="K8" s="5">
        <f t="shared" si="5"/>
        <v>-241.95600000000005</v>
      </c>
    </row>
    <row r="9" spans="1:11" x14ac:dyDescent="0.15">
      <c r="A9" s="1">
        <f t="shared" si="6"/>
        <v>5</v>
      </c>
      <c r="B9" s="1" t="s">
        <v>17</v>
      </c>
      <c r="C9" s="1">
        <f t="shared" si="2"/>
        <v>8</v>
      </c>
      <c r="D9" s="1">
        <v>24</v>
      </c>
      <c r="E9" s="1">
        <v>123</v>
      </c>
      <c r="F9" s="5">
        <f t="shared" si="3"/>
        <v>6.4</v>
      </c>
      <c r="G9" s="1">
        <v>7.89</v>
      </c>
      <c r="H9" s="5">
        <f t="shared" si="4"/>
        <v>153.75</v>
      </c>
      <c r="I9" s="5">
        <f t="shared" si="0"/>
        <v>970.46999999999991</v>
      </c>
      <c r="J9" s="5">
        <f t="shared" si="1"/>
        <v>50.496000000000002</v>
      </c>
      <c r="K9" s="5">
        <f t="shared" si="5"/>
        <v>919.97399999999993</v>
      </c>
    </row>
    <row r="10" spans="1:11" x14ac:dyDescent="0.15">
      <c r="A10" s="1">
        <f t="shared" si="6"/>
        <v>6</v>
      </c>
      <c r="B10" s="1" t="s">
        <v>17</v>
      </c>
      <c r="C10" s="1">
        <f t="shared" si="2"/>
        <v>8</v>
      </c>
      <c r="D10" s="1">
        <v>353</v>
      </c>
      <c r="E10" s="1">
        <v>65</v>
      </c>
      <c r="F10" s="5">
        <f t="shared" si="3"/>
        <v>94.13333333333334</v>
      </c>
      <c r="G10" s="1">
        <v>12.56</v>
      </c>
      <c r="H10" s="5">
        <f t="shared" si="4"/>
        <v>5.5240793201133149</v>
      </c>
      <c r="I10" s="5">
        <f t="shared" si="0"/>
        <v>816.4</v>
      </c>
      <c r="J10" s="5">
        <f t="shared" si="1"/>
        <v>1182.3146666666669</v>
      </c>
      <c r="K10" s="5">
        <f t="shared" si="5"/>
        <v>-365.9146666666669</v>
      </c>
    </row>
    <row r="11" spans="1:11" x14ac:dyDescent="0.15">
      <c r="A11" s="1">
        <f t="shared" si="6"/>
        <v>7</v>
      </c>
      <c r="B11" s="1" t="s">
        <v>17</v>
      </c>
      <c r="C11" s="1">
        <f t="shared" si="2"/>
        <v>8</v>
      </c>
      <c r="D11" s="1">
        <v>56</v>
      </c>
      <c r="E11" s="1">
        <v>458</v>
      </c>
      <c r="F11" s="5">
        <f t="shared" si="3"/>
        <v>14.933333333333334</v>
      </c>
      <c r="G11" s="1">
        <v>21.6</v>
      </c>
      <c r="H11" s="5">
        <f t="shared" si="4"/>
        <v>245.35714285714286</v>
      </c>
      <c r="I11" s="5">
        <f t="shared" si="0"/>
        <v>9892.8000000000011</v>
      </c>
      <c r="J11" s="5">
        <f t="shared" si="1"/>
        <v>322.56</v>
      </c>
      <c r="K11" s="5">
        <f t="shared" si="5"/>
        <v>9570.2400000000016</v>
      </c>
    </row>
    <row r="12" spans="1:11" x14ac:dyDescent="0.15">
      <c r="A12" s="1">
        <f t="shared" si="6"/>
        <v>8</v>
      </c>
      <c r="B12" s="1" t="s">
        <v>17</v>
      </c>
      <c r="C12" s="1">
        <f t="shared" si="2"/>
        <v>8</v>
      </c>
      <c r="D12" s="1">
        <v>25</v>
      </c>
      <c r="E12" s="1">
        <v>5</v>
      </c>
      <c r="F12" s="5">
        <f t="shared" si="3"/>
        <v>6.666666666666667</v>
      </c>
      <c r="G12" s="1">
        <v>5.45</v>
      </c>
      <c r="H12" s="5">
        <f t="shared" si="4"/>
        <v>6</v>
      </c>
      <c r="I12" s="5">
        <f t="shared" si="0"/>
        <v>27.25</v>
      </c>
      <c r="J12" s="5">
        <f t="shared" si="1"/>
        <v>36.333333333333336</v>
      </c>
      <c r="K12" s="5">
        <f t="shared" si="5"/>
        <v>-9.0833333333333357</v>
      </c>
    </row>
    <row r="13" spans="1:11" x14ac:dyDescent="0.15">
      <c r="A13" s="1">
        <f t="shared" si="6"/>
        <v>9</v>
      </c>
      <c r="B13" s="1" t="s">
        <v>17</v>
      </c>
      <c r="C13" s="1">
        <f t="shared" si="2"/>
        <v>8</v>
      </c>
      <c r="D13" s="1">
        <v>25</v>
      </c>
      <c r="E13" s="1">
        <v>0</v>
      </c>
      <c r="F13" s="5">
        <f t="shared" si="3"/>
        <v>6.666666666666667</v>
      </c>
      <c r="G13" s="1">
        <v>7.65</v>
      </c>
      <c r="H13" s="5">
        <f t="shared" si="4"/>
        <v>0</v>
      </c>
      <c r="I13" s="5">
        <f t="shared" si="0"/>
        <v>0</v>
      </c>
      <c r="J13" s="5">
        <f t="shared" si="1"/>
        <v>51.000000000000007</v>
      </c>
      <c r="K13" s="5">
        <f t="shared" si="5"/>
        <v>-51.000000000000007</v>
      </c>
    </row>
    <row r="14" spans="1:11" x14ac:dyDescent="0.15">
      <c r="A14" s="1">
        <f t="shared" si="6"/>
        <v>10</v>
      </c>
      <c r="B14" s="1" t="s">
        <v>17</v>
      </c>
      <c r="C14" s="1">
        <f t="shared" si="2"/>
        <v>8</v>
      </c>
      <c r="D14" s="1">
        <v>24</v>
      </c>
      <c r="E14" s="1">
        <v>7</v>
      </c>
      <c r="F14" s="5">
        <f t="shared" si="3"/>
        <v>6.4</v>
      </c>
      <c r="G14" s="1">
        <v>8.66</v>
      </c>
      <c r="H14" s="5">
        <f t="shared" si="4"/>
        <v>8.75</v>
      </c>
      <c r="I14" s="5">
        <f t="shared" si="0"/>
        <v>60.620000000000005</v>
      </c>
      <c r="J14" s="5">
        <f t="shared" si="1"/>
        <v>55.424000000000007</v>
      </c>
      <c r="K14" s="5">
        <f t="shared" si="5"/>
        <v>5.195999999999998</v>
      </c>
    </row>
    <row r="15" spans="1:11" x14ac:dyDescent="0.15">
      <c r="A15" s="1">
        <f t="shared" si="6"/>
        <v>11</v>
      </c>
      <c r="B15" s="1" t="s">
        <v>17</v>
      </c>
      <c r="C15" s="1">
        <f t="shared" si="2"/>
        <v>8</v>
      </c>
      <c r="D15" s="1">
        <v>12</v>
      </c>
      <c r="E15" s="1">
        <v>0</v>
      </c>
      <c r="F15" s="5">
        <f t="shared" si="3"/>
        <v>3.2</v>
      </c>
      <c r="G15" s="1">
        <v>5.89</v>
      </c>
      <c r="H15" s="5">
        <f t="shared" si="4"/>
        <v>0</v>
      </c>
      <c r="I15" s="5">
        <f t="shared" si="0"/>
        <v>0</v>
      </c>
      <c r="J15" s="5">
        <f t="shared" si="1"/>
        <v>18.847999999999999</v>
      </c>
      <c r="K15" s="5">
        <f t="shared" si="5"/>
        <v>-18.847999999999999</v>
      </c>
    </row>
    <row r="16" spans="1:11" x14ac:dyDescent="0.15">
      <c r="A16" s="1">
        <f t="shared" si="6"/>
        <v>12</v>
      </c>
      <c r="B16" s="1" t="s">
        <v>17</v>
      </c>
      <c r="C16" s="1">
        <f t="shared" si="2"/>
        <v>8</v>
      </c>
      <c r="D16" s="1">
        <v>10</v>
      </c>
      <c r="E16" s="1">
        <v>6</v>
      </c>
      <c r="F16" s="5">
        <f t="shared" si="3"/>
        <v>2.6666666666666665</v>
      </c>
      <c r="G16" s="1">
        <v>6.4</v>
      </c>
      <c r="H16" s="5">
        <f t="shared" si="4"/>
        <v>18</v>
      </c>
      <c r="I16" s="5">
        <f t="shared" si="0"/>
        <v>38.400000000000006</v>
      </c>
      <c r="J16" s="5">
        <f t="shared" si="1"/>
        <v>17.066666666666666</v>
      </c>
      <c r="K16" s="5">
        <f t="shared" si="5"/>
        <v>21.333333333333339</v>
      </c>
    </row>
    <row r="17" spans="1:11" x14ac:dyDescent="0.15">
      <c r="A17" s="1">
        <f t="shared" si="6"/>
        <v>13</v>
      </c>
      <c r="B17" s="1" t="s">
        <v>17</v>
      </c>
      <c r="C17" s="1">
        <f t="shared" si="2"/>
        <v>8</v>
      </c>
      <c r="D17" s="1">
        <v>3</v>
      </c>
      <c r="E17" s="1">
        <v>2</v>
      </c>
      <c r="F17" s="5">
        <f t="shared" si="3"/>
        <v>0.8</v>
      </c>
      <c r="G17" s="1">
        <v>7.02</v>
      </c>
      <c r="H17" s="5">
        <f t="shared" si="4"/>
        <v>20</v>
      </c>
      <c r="I17" s="5">
        <f t="shared" si="0"/>
        <v>14.04</v>
      </c>
      <c r="J17" s="5">
        <f t="shared" si="1"/>
        <v>5.6159999999999997</v>
      </c>
      <c r="K17" s="5">
        <f t="shared" si="5"/>
        <v>8.4239999999999995</v>
      </c>
    </row>
    <row r="18" spans="1:11" x14ac:dyDescent="0.15">
      <c r="A18" s="1">
        <f t="shared" si="6"/>
        <v>14</v>
      </c>
      <c r="B18" s="1" t="s">
        <v>17</v>
      </c>
      <c r="C18" s="1">
        <f t="shared" si="2"/>
        <v>8</v>
      </c>
      <c r="D18" s="1">
        <v>166</v>
      </c>
      <c r="E18" s="1">
        <v>181</v>
      </c>
      <c r="F18" s="5">
        <f t="shared" si="3"/>
        <v>44.266666666666666</v>
      </c>
      <c r="G18" s="1">
        <v>5.65</v>
      </c>
      <c r="H18" s="5">
        <f t="shared" si="4"/>
        <v>32.710843373493979</v>
      </c>
      <c r="I18" s="5">
        <f t="shared" si="0"/>
        <v>1022.6500000000001</v>
      </c>
      <c r="J18" s="5">
        <f t="shared" si="1"/>
        <v>250.10666666666668</v>
      </c>
      <c r="K18" s="5">
        <f t="shared" si="5"/>
        <v>772.54333333333341</v>
      </c>
    </row>
    <row r="19" spans="1:11" x14ac:dyDescent="0.15">
      <c r="A19" s="1">
        <f t="shared" si="6"/>
        <v>15</v>
      </c>
      <c r="B19" s="1" t="s">
        <v>17</v>
      </c>
      <c r="C19" s="1">
        <f t="shared" si="2"/>
        <v>8</v>
      </c>
      <c r="D19" s="1">
        <v>1</v>
      </c>
      <c r="E19" s="1">
        <v>0</v>
      </c>
      <c r="F19" s="5">
        <f t="shared" si="3"/>
        <v>0.26666666666666666</v>
      </c>
      <c r="G19" s="1">
        <v>9.5</v>
      </c>
      <c r="H19" s="5">
        <f t="shared" si="4"/>
        <v>0</v>
      </c>
      <c r="I19" s="5">
        <f t="shared" si="0"/>
        <v>0</v>
      </c>
      <c r="J19" s="5">
        <f t="shared" si="1"/>
        <v>2.5333333333333332</v>
      </c>
      <c r="K19" s="5">
        <f t="shared" si="5"/>
        <v>-2.5333333333333332</v>
      </c>
    </row>
    <row r="20" spans="1:11" x14ac:dyDescent="0.15">
      <c r="A20" s="1">
        <f t="shared" si="6"/>
        <v>16</v>
      </c>
      <c r="B20" s="1" t="s">
        <v>17</v>
      </c>
      <c r="C20" s="1">
        <f t="shared" si="2"/>
        <v>8</v>
      </c>
      <c r="D20" s="1">
        <v>63</v>
      </c>
      <c r="E20" s="1">
        <v>8</v>
      </c>
      <c r="F20" s="5">
        <f t="shared" si="3"/>
        <v>16.8</v>
      </c>
      <c r="G20" s="1">
        <v>10</v>
      </c>
      <c r="H20" s="5">
        <f t="shared" si="4"/>
        <v>3.8095238095238093</v>
      </c>
      <c r="I20" s="5">
        <f t="shared" si="0"/>
        <v>80</v>
      </c>
      <c r="J20" s="5">
        <f t="shared" si="1"/>
        <v>168</v>
      </c>
      <c r="K20" s="5">
        <f t="shared" si="5"/>
        <v>-88</v>
      </c>
    </row>
    <row r="21" spans="1:11" x14ac:dyDescent="0.15">
      <c r="A21" s="1">
        <f t="shared" si="6"/>
        <v>17</v>
      </c>
      <c r="B21" s="1" t="s">
        <v>17</v>
      </c>
      <c r="C21" s="1">
        <f t="shared" si="2"/>
        <v>8</v>
      </c>
      <c r="D21" s="1">
        <v>195</v>
      </c>
      <c r="E21" s="1">
        <v>108</v>
      </c>
      <c r="F21" s="5">
        <f t="shared" si="3"/>
        <v>52</v>
      </c>
      <c r="G21" s="1">
        <v>12</v>
      </c>
      <c r="H21" s="5">
        <f t="shared" si="4"/>
        <v>16.615384615384617</v>
      </c>
      <c r="I21" s="5">
        <f t="shared" si="0"/>
        <v>1296</v>
      </c>
      <c r="J21" s="5">
        <f t="shared" si="1"/>
        <v>624</v>
      </c>
      <c r="K21" s="5">
        <f t="shared" si="5"/>
        <v>672</v>
      </c>
    </row>
    <row r="22" spans="1:11" x14ac:dyDescent="0.15">
      <c r="A22" s="1">
        <f t="shared" si="6"/>
        <v>18</v>
      </c>
      <c r="B22" s="1" t="s">
        <v>17</v>
      </c>
      <c r="C22" s="1">
        <f t="shared" ref="C22:C37" si="7">IF(B22="A",8,IF(B22="B",15,IF(B22="C",20,IF(B22="D",30))))</f>
        <v>8</v>
      </c>
      <c r="D22" s="1">
        <v>87</v>
      </c>
      <c r="E22" s="1">
        <v>10</v>
      </c>
      <c r="F22" s="5">
        <f t="shared" ref="F22:F37" si="8">(D22/30)*C22</f>
        <v>23.2</v>
      </c>
      <c r="G22" s="1">
        <v>43</v>
      </c>
      <c r="H22" s="5">
        <f t="shared" ref="H22:H37" si="9">(E22/D22)*30</f>
        <v>3.4482758620689653</v>
      </c>
      <c r="I22" s="5">
        <f t="shared" si="0"/>
        <v>430</v>
      </c>
      <c r="J22" s="5">
        <f t="shared" si="1"/>
        <v>997.6</v>
      </c>
      <c r="K22" s="5">
        <f t="shared" ref="K22:K37" si="10">I22-J22</f>
        <v>-567.6</v>
      </c>
    </row>
    <row r="23" spans="1:11" x14ac:dyDescent="0.15">
      <c r="A23" s="1">
        <f t="shared" ref="A23:A38" si="11">A22+1</f>
        <v>19</v>
      </c>
      <c r="B23" s="1" t="s">
        <v>17</v>
      </c>
      <c r="C23" s="1">
        <f t="shared" si="7"/>
        <v>8</v>
      </c>
      <c r="D23" s="1">
        <v>229</v>
      </c>
      <c r="E23" s="1">
        <v>27</v>
      </c>
      <c r="F23" s="5">
        <f t="shared" si="8"/>
        <v>61.06666666666667</v>
      </c>
      <c r="G23" s="1">
        <v>23</v>
      </c>
      <c r="H23" s="5">
        <f t="shared" si="9"/>
        <v>3.537117903930131</v>
      </c>
      <c r="I23" s="5">
        <f t="shared" si="0"/>
        <v>621</v>
      </c>
      <c r="J23" s="5">
        <f t="shared" si="1"/>
        <v>1404.5333333333333</v>
      </c>
      <c r="K23" s="5">
        <f t="shared" si="10"/>
        <v>-783.5333333333333</v>
      </c>
    </row>
    <row r="24" spans="1:11" x14ac:dyDescent="0.15">
      <c r="A24" s="1">
        <f t="shared" si="11"/>
        <v>20</v>
      </c>
      <c r="B24" s="1" t="s">
        <v>17</v>
      </c>
      <c r="C24" s="1">
        <f t="shared" si="7"/>
        <v>8</v>
      </c>
      <c r="D24" s="1">
        <v>12</v>
      </c>
      <c r="E24" s="1">
        <v>12</v>
      </c>
      <c r="F24" s="5">
        <f t="shared" si="8"/>
        <v>3.2</v>
      </c>
      <c r="G24" s="1">
        <v>4</v>
      </c>
      <c r="H24" s="5">
        <f t="shared" si="9"/>
        <v>30</v>
      </c>
      <c r="I24" s="5">
        <f t="shared" si="0"/>
        <v>48</v>
      </c>
      <c r="J24" s="5">
        <f t="shared" si="1"/>
        <v>12.8</v>
      </c>
      <c r="K24" s="5">
        <f t="shared" si="10"/>
        <v>35.200000000000003</v>
      </c>
    </row>
    <row r="25" spans="1:11" x14ac:dyDescent="0.15">
      <c r="A25" s="1">
        <f t="shared" si="11"/>
        <v>21</v>
      </c>
      <c r="B25" s="1" t="s">
        <v>17</v>
      </c>
      <c r="C25" s="1">
        <f t="shared" si="7"/>
        <v>8</v>
      </c>
      <c r="D25" s="1">
        <v>3</v>
      </c>
      <c r="E25" s="1">
        <v>14</v>
      </c>
      <c r="F25" s="5">
        <f t="shared" si="8"/>
        <v>0.8</v>
      </c>
      <c r="G25" s="1">
        <v>5.7</v>
      </c>
      <c r="H25" s="5">
        <f t="shared" si="9"/>
        <v>140</v>
      </c>
      <c r="I25" s="5">
        <f t="shared" si="0"/>
        <v>79.8</v>
      </c>
      <c r="J25" s="5">
        <f t="shared" si="1"/>
        <v>4.5600000000000005</v>
      </c>
      <c r="K25" s="5">
        <f t="shared" si="10"/>
        <v>75.239999999999995</v>
      </c>
    </row>
    <row r="26" spans="1:11" x14ac:dyDescent="0.15">
      <c r="A26" s="1">
        <f t="shared" si="11"/>
        <v>22</v>
      </c>
      <c r="B26" s="1" t="s">
        <v>17</v>
      </c>
      <c r="C26" s="1">
        <f t="shared" si="7"/>
        <v>8</v>
      </c>
      <c r="D26" s="1">
        <v>9</v>
      </c>
      <c r="E26" s="1">
        <v>34</v>
      </c>
      <c r="F26" s="5">
        <f t="shared" si="8"/>
        <v>2.4</v>
      </c>
      <c r="G26" s="1">
        <v>6.3</v>
      </c>
      <c r="H26" s="5">
        <f t="shared" si="9"/>
        <v>113.33333333333333</v>
      </c>
      <c r="I26" s="5">
        <f t="shared" si="0"/>
        <v>214.2</v>
      </c>
      <c r="J26" s="5">
        <f t="shared" si="1"/>
        <v>15.12</v>
      </c>
      <c r="K26" s="5">
        <f t="shared" si="10"/>
        <v>199.07999999999998</v>
      </c>
    </row>
    <row r="27" spans="1:11" x14ac:dyDescent="0.15">
      <c r="A27" s="1">
        <f t="shared" si="11"/>
        <v>23</v>
      </c>
      <c r="B27" s="1" t="s">
        <v>17</v>
      </c>
      <c r="C27" s="1">
        <f t="shared" si="7"/>
        <v>8</v>
      </c>
      <c r="D27" s="1">
        <v>2</v>
      </c>
      <c r="E27" s="1">
        <v>39</v>
      </c>
      <c r="F27" s="5">
        <f t="shared" si="8"/>
        <v>0.53333333333333333</v>
      </c>
      <c r="G27" s="1">
        <v>6.8</v>
      </c>
      <c r="H27" s="5">
        <f t="shared" si="9"/>
        <v>585</v>
      </c>
      <c r="I27" s="5">
        <f t="shared" si="0"/>
        <v>265.2</v>
      </c>
      <c r="J27" s="5">
        <f t="shared" si="1"/>
        <v>3.6266666666666665</v>
      </c>
      <c r="K27" s="5">
        <f t="shared" si="10"/>
        <v>261.57333333333332</v>
      </c>
    </row>
    <row r="28" spans="1:11" x14ac:dyDescent="0.15">
      <c r="A28" s="1">
        <f t="shared" si="11"/>
        <v>24</v>
      </c>
      <c r="B28" s="1" t="s">
        <v>17</v>
      </c>
      <c r="C28" s="1">
        <f t="shared" si="7"/>
        <v>8</v>
      </c>
      <c r="D28" s="1">
        <v>18</v>
      </c>
      <c r="E28" s="1">
        <v>28</v>
      </c>
      <c r="F28" s="5">
        <f t="shared" si="8"/>
        <v>4.8</v>
      </c>
      <c r="G28" s="1">
        <v>3.21</v>
      </c>
      <c r="H28" s="5">
        <f t="shared" si="9"/>
        <v>46.666666666666664</v>
      </c>
      <c r="I28" s="5">
        <f t="shared" si="0"/>
        <v>89.88</v>
      </c>
      <c r="J28" s="5">
        <f t="shared" si="1"/>
        <v>15.407999999999999</v>
      </c>
      <c r="K28" s="5">
        <f t="shared" si="10"/>
        <v>74.471999999999994</v>
      </c>
    </row>
    <row r="29" spans="1:11" x14ac:dyDescent="0.15">
      <c r="A29" s="1">
        <f t="shared" si="11"/>
        <v>25</v>
      </c>
      <c r="B29" s="1" t="s">
        <v>17</v>
      </c>
      <c r="C29" s="1">
        <f t="shared" si="7"/>
        <v>8</v>
      </c>
      <c r="D29" s="1">
        <v>17</v>
      </c>
      <c r="E29" s="1">
        <v>49</v>
      </c>
      <c r="F29" s="5">
        <f t="shared" si="8"/>
        <v>4.5333333333333332</v>
      </c>
      <c r="G29" s="1">
        <v>7.89</v>
      </c>
      <c r="H29" s="5">
        <f t="shared" si="9"/>
        <v>86.470588235294116</v>
      </c>
      <c r="I29" s="5">
        <f t="shared" si="0"/>
        <v>386.60999999999996</v>
      </c>
      <c r="J29" s="5">
        <f t="shared" si="1"/>
        <v>35.768000000000001</v>
      </c>
      <c r="K29" s="5">
        <f t="shared" si="10"/>
        <v>350.84199999999998</v>
      </c>
    </row>
    <row r="30" spans="1:11" x14ac:dyDescent="0.15">
      <c r="A30" s="1">
        <f t="shared" si="11"/>
        <v>26</v>
      </c>
      <c r="B30" s="1" t="s">
        <v>17</v>
      </c>
      <c r="C30" s="1">
        <f t="shared" si="7"/>
        <v>8</v>
      </c>
      <c r="D30" s="1">
        <v>14</v>
      </c>
      <c r="E30" s="1">
        <v>31</v>
      </c>
      <c r="F30" s="5">
        <f t="shared" si="8"/>
        <v>3.7333333333333334</v>
      </c>
      <c r="G30" s="1">
        <v>6.78</v>
      </c>
      <c r="H30" s="5">
        <f t="shared" si="9"/>
        <v>66.428571428571431</v>
      </c>
      <c r="I30" s="5">
        <f t="shared" si="0"/>
        <v>210.18</v>
      </c>
      <c r="J30" s="5">
        <f t="shared" si="1"/>
        <v>25.312000000000001</v>
      </c>
      <c r="K30" s="5">
        <f t="shared" si="10"/>
        <v>184.86799999999999</v>
      </c>
    </row>
    <row r="31" spans="1:11" x14ac:dyDescent="0.15">
      <c r="A31" s="1">
        <f t="shared" si="11"/>
        <v>27</v>
      </c>
      <c r="B31" s="1" t="s">
        <v>17</v>
      </c>
      <c r="C31" s="1">
        <f t="shared" si="7"/>
        <v>8</v>
      </c>
      <c r="D31" s="1">
        <v>11</v>
      </c>
      <c r="E31" s="1">
        <v>60</v>
      </c>
      <c r="F31" s="5">
        <f t="shared" si="8"/>
        <v>2.9333333333333331</v>
      </c>
      <c r="G31" s="1">
        <v>3.45</v>
      </c>
      <c r="H31" s="5">
        <f t="shared" si="9"/>
        <v>163.63636363636363</v>
      </c>
      <c r="I31" s="5">
        <f t="shared" si="0"/>
        <v>207</v>
      </c>
      <c r="J31" s="5">
        <f t="shared" si="1"/>
        <v>10.119999999999999</v>
      </c>
      <c r="K31" s="5">
        <f t="shared" si="10"/>
        <v>196.88</v>
      </c>
    </row>
    <row r="32" spans="1:11" x14ac:dyDescent="0.15">
      <c r="A32" s="1">
        <f t="shared" si="11"/>
        <v>28</v>
      </c>
      <c r="B32" s="1" t="s">
        <v>17</v>
      </c>
      <c r="C32" s="1">
        <f t="shared" si="7"/>
        <v>8</v>
      </c>
      <c r="D32" s="1">
        <v>2509</v>
      </c>
      <c r="E32" s="1">
        <v>639</v>
      </c>
      <c r="F32" s="5">
        <f t="shared" si="8"/>
        <v>669.06666666666672</v>
      </c>
      <c r="G32" s="1">
        <v>5.65</v>
      </c>
      <c r="H32" s="5">
        <f t="shared" si="9"/>
        <v>7.6404942208051017</v>
      </c>
      <c r="I32" s="5">
        <f t="shared" si="0"/>
        <v>3610.3500000000004</v>
      </c>
      <c r="J32" s="5">
        <f t="shared" si="1"/>
        <v>3780.2266666666674</v>
      </c>
      <c r="K32" s="5">
        <f t="shared" si="10"/>
        <v>-169.87666666666701</v>
      </c>
    </row>
    <row r="33" spans="1:11" x14ac:dyDescent="0.15">
      <c r="A33" s="1">
        <f t="shared" si="11"/>
        <v>29</v>
      </c>
      <c r="B33" s="1" t="s">
        <v>17</v>
      </c>
      <c r="C33" s="1">
        <f t="shared" si="7"/>
        <v>8</v>
      </c>
      <c r="D33" s="1">
        <v>63</v>
      </c>
      <c r="E33" s="1">
        <v>2</v>
      </c>
      <c r="F33" s="5">
        <f t="shared" si="8"/>
        <v>16.8</v>
      </c>
      <c r="G33" s="1">
        <v>7.23</v>
      </c>
      <c r="H33" s="5">
        <f t="shared" si="9"/>
        <v>0.95238095238095233</v>
      </c>
      <c r="I33" s="5">
        <f t="shared" si="0"/>
        <v>14.46</v>
      </c>
      <c r="J33" s="5">
        <f t="shared" si="1"/>
        <v>121.46400000000001</v>
      </c>
      <c r="K33" s="5">
        <f t="shared" si="10"/>
        <v>-107.00400000000002</v>
      </c>
    </row>
    <row r="34" spans="1:11" x14ac:dyDescent="0.15">
      <c r="A34" s="1">
        <f t="shared" si="11"/>
        <v>30</v>
      </c>
      <c r="B34" s="1" t="s">
        <v>17</v>
      </c>
      <c r="C34" s="1">
        <f t="shared" si="7"/>
        <v>8</v>
      </c>
      <c r="D34" s="1">
        <v>13</v>
      </c>
      <c r="E34" s="1">
        <v>13</v>
      </c>
      <c r="F34" s="5">
        <f t="shared" si="8"/>
        <v>3.4666666666666668</v>
      </c>
      <c r="G34" s="1">
        <v>6.34</v>
      </c>
      <c r="H34" s="5">
        <f t="shared" si="9"/>
        <v>30</v>
      </c>
      <c r="I34" s="5">
        <f t="shared" si="0"/>
        <v>82.42</v>
      </c>
      <c r="J34" s="5">
        <f t="shared" si="1"/>
        <v>21.978666666666665</v>
      </c>
      <c r="K34" s="5">
        <f t="shared" si="10"/>
        <v>60.441333333333333</v>
      </c>
    </row>
    <row r="35" spans="1:11" x14ac:dyDescent="0.15">
      <c r="A35" s="1">
        <f t="shared" si="11"/>
        <v>31</v>
      </c>
      <c r="B35" s="1" t="s">
        <v>17</v>
      </c>
      <c r="C35" s="1">
        <f t="shared" si="7"/>
        <v>8</v>
      </c>
      <c r="D35" s="1">
        <v>27</v>
      </c>
      <c r="E35" s="1">
        <v>0</v>
      </c>
      <c r="F35" s="5">
        <f t="shared" si="8"/>
        <v>7.2</v>
      </c>
      <c r="G35" s="1">
        <v>6.9</v>
      </c>
      <c r="H35" s="5">
        <f t="shared" si="9"/>
        <v>0</v>
      </c>
      <c r="I35" s="5">
        <f t="shared" si="0"/>
        <v>0</v>
      </c>
      <c r="J35" s="5">
        <f t="shared" si="1"/>
        <v>49.680000000000007</v>
      </c>
      <c r="K35" s="5">
        <f t="shared" si="10"/>
        <v>-49.680000000000007</v>
      </c>
    </row>
    <row r="36" spans="1:11" x14ac:dyDescent="0.15">
      <c r="A36" s="1">
        <f t="shared" si="11"/>
        <v>32</v>
      </c>
      <c r="B36" s="1" t="s">
        <v>17</v>
      </c>
      <c r="C36" s="1">
        <f t="shared" si="7"/>
        <v>8</v>
      </c>
      <c r="D36" s="1">
        <v>51</v>
      </c>
      <c r="E36" s="1">
        <v>0</v>
      </c>
      <c r="F36" s="5">
        <f t="shared" si="8"/>
        <v>13.6</v>
      </c>
      <c r="G36" s="1">
        <v>8.98</v>
      </c>
      <c r="H36" s="5">
        <f t="shared" si="9"/>
        <v>0</v>
      </c>
      <c r="I36" s="5">
        <f t="shared" si="0"/>
        <v>0</v>
      </c>
      <c r="J36" s="5">
        <f t="shared" si="1"/>
        <v>122.128</v>
      </c>
      <c r="K36" s="5">
        <f t="shared" si="10"/>
        <v>-122.128</v>
      </c>
    </row>
    <row r="37" spans="1:11" x14ac:dyDescent="0.15">
      <c r="A37" s="1">
        <f t="shared" si="11"/>
        <v>33</v>
      </c>
      <c r="B37" s="1" t="s">
        <v>17</v>
      </c>
      <c r="C37" s="1">
        <f t="shared" si="7"/>
        <v>8</v>
      </c>
      <c r="D37" s="1">
        <v>5</v>
      </c>
      <c r="E37" s="1">
        <v>4</v>
      </c>
      <c r="F37" s="5">
        <f t="shared" si="8"/>
        <v>1.3333333333333333</v>
      </c>
      <c r="G37" s="1">
        <v>7.89</v>
      </c>
      <c r="H37" s="5">
        <f t="shared" si="9"/>
        <v>24</v>
      </c>
      <c r="I37" s="5">
        <f t="shared" ref="I37:I44" si="12">E37*G37</f>
        <v>31.56</v>
      </c>
      <c r="J37" s="5">
        <f t="shared" ref="J37:J44" si="13">(D37/30)*C37*G37</f>
        <v>10.52</v>
      </c>
      <c r="K37" s="5">
        <f t="shared" si="10"/>
        <v>21.04</v>
      </c>
    </row>
    <row r="38" spans="1:11" x14ac:dyDescent="0.15">
      <c r="A38" s="1">
        <f t="shared" si="11"/>
        <v>34</v>
      </c>
      <c r="B38" s="1" t="s">
        <v>17</v>
      </c>
      <c r="C38" s="1">
        <f t="shared" ref="C38:C44" si="14">IF(B38="A",8,IF(B38="B",15,IF(B38="C",20,IF(B38="D",30))))</f>
        <v>8</v>
      </c>
      <c r="D38" s="1">
        <v>60</v>
      </c>
      <c r="E38" s="1">
        <v>45</v>
      </c>
      <c r="F38" s="5">
        <f t="shared" ref="F38:F44" si="15">(D38/30)*C38</f>
        <v>16</v>
      </c>
      <c r="G38" s="1">
        <v>9.32</v>
      </c>
      <c r="H38" s="5">
        <f t="shared" ref="H38:H44" si="16">(E38/D38)*30</f>
        <v>22.5</v>
      </c>
      <c r="I38" s="5">
        <f t="shared" si="12"/>
        <v>419.40000000000003</v>
      </c>
      <c r="J38" s="5">
        <f t="shared" si="13"/>
        <v>149.12</v>
      </c>
      <c r="K38" s="5">
        <f t="shared" ref="K38:K44" si="17">I38-J38</f>
        <v>270.28000000000003</v>
      </c>
    </row>
    <row r="39" spans="1:11" x14ac:dyDescent="0.15">
      <c r="A39" s="1">
        <f t="shared" ref="A39:A44" si="18">A38+1</f>
        <v>35</v>
      </c>
      <c r="B39" s="1" t="s">
        <v>17</v>
      </c>
      <c r="C39" s="1">
        <f t="shared" si="14"/>
        <v>8</v>
      </c>
      <c r="D39" s="1">
        <v>8</v>
      </c>
      <c r="E39" s="1">
        <v>1</v>
      </c>
      <c r="F39" s="5">
        <f t="shared" si="15"/>
        <v>2.1333333333333333</v>
      </c>
      <c r="G39" s="1">
        <v>4.6500000000000004</v>
      </c>
      <c r="H39" s="5">
        <f t="shared" si="16"/>
        <v>3.75</v>
      </c>
      <c r="I39" s="5">
        <f t="shared" si="12"/>
        <v>4.6500000000000004</v>
      </c>
      <c r="J39" s="5">
        <f t="shared" si="13"/>
        <v>9.92</v>
      </c>
      <c r="K39" s="5">
        <f t="shared" si="17"/>
        <v>-5.27</v>
      </c>
    </row>
    <row r="40" spans="1:11" x14ac:dyDescent="0.15">
      <c r="A40" s="1">
        <f t="shared" si="18"/>
        <v>36</v>
      </c>
      <c r="B40" s="1" t="s">
        <v>17</v>
      </c>
      <c r="C40" s="1">
        <f t="shared" si="14"/>
        <v>8</v>
      </c>
      <c r="D40" s="1">
        <v>58</v>
      </c>
      <c r="E40" s="1">
        <v>11</v>
      </c>
      <c r="F40" s="5">
        <f t="shared" si="15"/>
        <v>15.466666666666667</v>
      </c>
      <c r="G40" s="1">
        <v>6.44</v>
      </c>
      <c r="H40" s="5">
        <f t="shared" si="16"/>
        <v>5.6896551724137927</v>
      </c>
      <c r="I40" s="5">
        <f t="shared" si="12"/>
        <v>70.84</v>
      </c>
      <c r="J40" s="5">
        <f t="shared" si="13"/>
        <v>99.605333333333334</v>
      </c>
      <c r="K40" s="5">
        <f t="shared" si="17"/>
        <v>-28.765333333333331</v>
      </c>
    </row>
    <row r="41" spans="1:11" x14ac:dyDescent="0.15">
      <c r="A41" s="1">
        <f t="shared" si="18"/>
        <v>37</v>
      </c>
      <c r="B41" s="1" t="s">
        <v>17</v>
      </c>
      <c r="C41" s="1">
        <f t="shared" si="14"/>
        <v>8</v>
      </c>
      <c r="D41" s="1">
        <v>9</v>
      </c>
      <c r="E41" s="1">
        <v>0</v>
      </c>
      <c r="F41" s="5">
        <f t="shared" si="15"/>
        <v>2.4</v>
      </c>
      <c r="G41" s="1">
        <v>5.76</v>
      </c>
      <c r="H41" s="5">
        <f t="shared" si="16"/>
        <v>0</v>
      </c>
      <c r="I41" s="5">
        <f t="shared" si="12"/>
        <v>0</v>
      </c>
      <c r="J41" s="5">
        <f t="shared" si="13"/>
        <v>13.824</v>
      </c>
      <c r="K41" s="5">
        <f t="shared" si="17"/>
        <v>-13.824</v>
      </c>
    </row>
    <row r="42" spans="1:11" x14ac:dyDescent="0.15">
      <c r="A42" s="1">
        <f t="shared" si="18"/>
        <v>38</v>
      </c>
      <c r="B42" s="1" t="s">
        <v>17</v>
      </c>
      <c r="C42" s="1">
        <f t="shared" si="14"/>
        <v>8</v>
      </c>
      <c r="D42" s="1">
        <v>202</v>
      </c>
      <c r="E42" s="1">
        <v>0</v>
      </c>
      <c r="F42" s="5">
        <f t="shared" si="15"/>
        <v>53.866666666666667</v>
      </c>
      <c r="G42" s="1">
        <v>2.12</v>
      </c>
      <c r="H42" s="5">
        <f t="shared" si="16"/>
        <v>0</v>
      </c>
      <c r="I42" s="5">
        <f t="shared" si="12"/>
        <v>0</v>
      </c>
      <c r="J42" s="5">
        <f t="shared" si="13"/>
        <v>114.19733333333335</v>
      </c>
      <c r="K42" s="5">
        <f t="shared" si="17"/>
        <v>-114.19733333333335</v>
      </c>
    </row>
    <row r="43" spans="1:11" x14ac:dyDescent="0.15">
      <c r="A43" s="1">
        <f t="shared" si="18"/>
        <v>39</v>
      </c>
      <c r="B43" s="1" t="s">
        <v>17</v>
      </c>
      <c r="C43" s="1">
        <f t="shared" si="14"/>
        <v>8</v>
      </c>
      <c r="D43" s="1">
        <v>9</v>
      </c>
      <c r="E43" s="1">
        <v>77</v>
      </c>
      <c r="F43" s="5">
        <f t="shared" si="15"/>
        <v>2.4</v>
      </c>
      <c r="G43" s="1">
        <v>3.56</v>
      </c>
      <c r="H43" s="5">
        <f t="shared" si="16"/>
        <v>256.66666666666669</v>
      </c>
      <c r="I43" s="5">
        <f t="shared" si="12"/>
        <v>274.12</v>
      </c>
      <c r="J43" s="5">
        <f t="shared" si="13"/>
        <v>8.5440000000000005</v>
      </c>
      <c r="K43" s="5">
        <f t="shared" si="17"/>
        <v>265.57600000000002</v>
      </c>
    </row>
    <row r="44" spans="1:11" x14ac:dyDescent="0.15">
      <c r="A44" s="1">
        <f t="shared" si="18"/>
        <v>40</v>
      </c>
      <c r="B44" s="1" t="s">
        <v>17</v>
      </c>
      <c r="C44" s="1">
        <f t="shared" si="14"/>
        <v>8</v>
      </c>
      <c r="D44" s="1">
        <v>85</v>
      </c>
      <c r="E44" s="1">
        <v>18</v>
      </c>
      <c r="F44" s="5">
        <f t="shared" si="15"/>
        <v>22.666666666666668</v>
      </c>
      <c r="G44" s="1">
        <v>4.8899999999999997</v>
      </c>
      <c r="H44" s="5">
        <f t="shared" si="16"/>
        <v>6.3529411764705879</v>
      </c>
      <c r="I44" s="5">
        <f t="shared" si="12"/>
        <v>88.02</v>
      </c>
      <c r="J44" s="5">
        <f t="shared" si="13"/>
        <v>110.84</v>
      </c>
      <c r="K44" s="5">
        <f t="shared" si="17"/>
        <v>-22.820000000000007</v>
      </c>
    </row>
    <row r="45" spans="1:11" x14ac:dyDescent="0.15">
      <c r="H45" s="5"/>
      <c r="I45" s="5"/>
      <c r="J45" s="5"/>
      <c r="K45" s="5"/>
    </row>
    <row r="46" spans="1:11" x14ac:dyDescent="0.15">
      <c r="H46" s="5"/>
      <c r="I46" s="5">
        <f>SUM(I5:I44)</f>
        <v>21864.690000000002</v>
      </c>
      <c r="J46" s="5">
        <f>SUM(J5:J44)</f>
        <v>10689.514666666671</v>
      </c>
      <c r="K46" s="5">
        <f>SUM(K5:K44)</f>
        <v>11175.175333333336</v>
      </c>
    </row>
  </sheetData>
  <printOptions gridLines="1" gridLinesSet="0"/>
  <pageMargins left="0.19685039370078741" right="0.19685039370078741" top="0.19685039370078741" bottom="0" header="0.11811023622047245" footer="0.51181102362204722"/>
  <pageSetup paperSize="270" scale="95" orientation="landscape" horizontalDpi="300" verticalDpi="300" r:id="rId1"/>
  <headerFooter alignWithMargins="0">
    <oddHeader>&amp;CEstoque 2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5"/>
  <sheetViews>
    <sheetView tabSelected="1" workbookViewId="0">
      <selection activeCell="I1" sqref="I1:I65536"/>
    </sheetView>
  </sheetViews>
  <sheetFormatPr defaultColWidth="11.42578125" defaultRowHeight="10.5" x14ac:dyDescent="0.15"/>
  <cols>
    <col min="1" max="1" width="5.42578125" style="7" bestFit="1" customWidth="1"/>
    <col min="2" max="2" width="9.7109375" style="7" bestFit="1" customWidth="1"/>
    <col min="3" max="3" width="9.85546875" style="7" bestFit="1" customWidth="1"/>
    <col min="4" max="4" width="9.140625" style="7" bestFit="1" customWidth="1"/>
    <col min="5" max="5" width="10.42578125" style="7" bestFit="1" customWidth="1"/>
    <col min="6" max="6" width="9.7109375" style="8" bestFit="1" customWidth="1"/>
    <col min="7" max="7" width="12.28515625" style="8" bestFit="1" customWidth="1"/>
    <col min="8" max="8" width="9.7109375" style="7" bestFit="1" customWidth="1"/>
    <col min="9" max="9" width="9.7109375" style="8" bestFit="1" customWidth="1"/>
    <col min="10" max="10" width="9.85546875" style="8" bestFit="1" customWidth="1"/>
    <col min="11" max="11" width="11.140625" style="9" bestFit="1" customWidth="1"/>
    <col min="12" max="12" width="14.28515625" style="10" bestFit="1" customWidth="1"/>
    <col min="13" max="13" width="12.28515625" style="8" bestFit="1" customWidth="1"/>
    <col min="14" max="14" width="12.7109375" style="7" bestFit="1" customWidth="1"/>
    <col min="15" max="15" width="11.5703125" style="7" bestFit="1" customWidth="1"/>
    <col min="16" max="16" width="11.42578125" style="6"/>
    <col min="17" max="16384" width="11.42578125" style="7"/>
  </cols>
  <sheetData>
    <row r="1" spans="1:15" x14ac:dyDescent="0.15">
      <c r="B1" s="7" t="s">
        <v>0</v>
      </c>
      <c r="C1" s="7" t="s">
        <v>1</v>
      </c>
      <c r="D1" s="7" t="s">
        <v>2</v>
      </c>
      <c r="G1" s="8" t="s">
        <v>3</v>
      </c>
      <c r="H1" s="7" t="s">
        <v>4</v>
      </c>
      <c r="I1" s="8" t="s">
        <v>4</v>
      </c>
      <c r="J1" s="8" t="s">
        <v>4</v>
      </c>
      <c r="K1" s="9" t="s">
        <v>4</v>
      </c>
      <c r="L1" s="10" t="s">
        <v>21</v>
      </c>
      <c r="M1" s="8" t="s">
        <v>21</v>
      </c>
      <c r="N1" s="7" t="s">
        <v>22</v>
      </c>
      <c r="O1" s="7" t="s">
        <v>23</v>
      </c>
    </row>
    <row r="2" spans="1:15" x14ac:dyDescent="0.15">
      <c r="A2" s="7" t="s">
        <v>6</v>
      </c>
      <c r="B2" s="7" t="s">
        <v>3</v>
      </c>
      <c r="C2" s="7" t="s">
        <v>3</v>
      </c>
      <c r="D2" s="7" t="s">
        <v>7</v>
      </c>
      <c r="E2" s="7" t="s">
        <v>3</v>
      </c>
      <c r="F2" s="8" t="s">
        <v>5</v>
      </c>
      <c r="G2" s="8" t="s">
        <v>9</v>
      </c>
      <c r="H2" s="7" t="s">
        <v>10</v>
      </c>
      <c r="I2" s="8" t="s">
        <v>3</v>
      </c>
      <c r="J2" s="8" t="s">
        <v>3</v>
      </c>
      <c r="K2" s="9" t="s">
        <v>3</v>
      </c>
      <c r="L2" s="10" t="s">
        <v>24</v>
      </c>
      <c r="M2" s="8" t="s">
        <v>24</v>
      </c>
      <c r="N2" s="7" t="s">
        <v>25</v>
      </c>
      <c r="O2" s="7" t="s">
        <v>26</v>
      </c>
    </row>
    <row r="3" spans="1:15" x14ac:dyDescent="0.15">
      <c r="C3" s="7" t="s">
        <v>11</v>
      </c>
      <c r="D3" s="7" t="s">
        <v>12</v>
      </c>
      <c r="E3" s="7" t="s">
        <v>27</v>
      </c>
      <c r="F3" s="8" t="s">
        <v>3</v>
      </c>
      <c r="G3" s="8" t="s">
        <v>13</v>
      </c>
      <c r="H3" s="7" t="s">
        <v>14</v>
      </c>
      <c r="I3" s="8" t="s">
        <v>15</v>
      </c>
      <c r="J3" s="8" t="s">
        <v>11</v>
      </c>
      <c r="K3" s="9" t="s">
        <v>16</v>
      </c>
      <c r="L3" s="10" t="s">
        <v>28</v>
      </c>
      <c r="M3" s="8" t="s">
        <v>13</v>
      </c>
      <c r="N3" s="7" t="s">
        <v>1</v>
      </c>
      <c r="O3" s="8" t="s">
        <v>13</v>
      </c>
    </row>
    <row r="4" spans="1:15" x14ac:dyDescent="0.15">
      <c r="A4" s="7">
        <v>1</v>
      </c>
      <c r="B4" s="7" t="s">
        <v>17</v>
      </c>
      <c r="C4" s="7">
        <f>IF(B4="A",8,IF(B4="B",15,IF(B4="C",20,IF(B4="D",30))))</f>
        <v>8</v>
      </c>
      <c r="D4" s="7">
        <v>190</v>
      </c>
      <c r="E4" s="7">
        <v>15</v>
      </c>
      <c r="F4" s="8">
        <f>(E4/D4)*30</f>
        <v>2.3684210526315788</v>
      </c>
      <c r="G4" s="11">
        <f>(D4/30)*C4</f>
        <v>50.666666666666664</v>
      </c>
      <c r="H4" s="7">
        <v>2.4</v>
      </c>
      <c r="I4" s="11">
        <f>E4*H4</f>
        <v>36</v>
      </c>
      <c r="J4" s="11">
        <f>(D4/30)*C4*H4</f>
        <v>121.6</v>
      </c>
      <c r="K4" s="12">
        <f>I4-J4</f>
        <v>-85.6</v>
      </c>
      <c r="L4" s="7">
        <f>IF(B4="A",5,IF(B4="B",10,IF(B4="C",15,IF(B4="D",22))))</f>
        <v>5</v>
      </c>
      <c r="M4" s="11">
        <f>(D4/30)*L4</f>
        <v>31.666666666666664</v>
      </c>
      <c r="N4" s="7">
        <f>IF(B4="A",3,IF(B4="B",7,IF(B4="C",15,IF(B4="D",25))))</f>
        <v>3</v>
      </c>
      <c r="O4" s="11">
        <f>(G4-M4)+((D4/30)*N4)</f>
        <v>38</v>
      </c>
    </row>
    <row r="5" spans="1:15" x14ac:dyDescent="0.15">
      <c r="A5" s="7">
        <f>A4+1</f>
        <v>2</v>
      </c>
      <c r="B5" s="7" t="s">
        <v>18</v>
      </c>
      <c r="C5" s="7">
        <f t="shared" ref="C5:C20" si="0">IF(B5="A",8,IF(B5="B",15,IF(B5="C",20,IF(B5="D",30))))</f>
        <v>15</v>
      </c>
      <c r="D5" s="7">
        <v>658</v>
      </c>
      <c r="E5" s="7">
        <v>45</v>
      </c>
      <c r="F5" s="8">
        <f t="shared" ref="F5:F20" si="1">(E5/D5)*30</f>
        <v>2.051671732522796</v>
      </c>
      <c r="G5" s="11">
        <f t="shared" ref="G5:G20" si="2">(D5/30)*C5</f>
        <v>329</v>
      </c>
      <c r="H5" s="7">
        <v>1.23</v>
      </c>
      <c r="I5" s="11">
        <f>E5*H5</f>
        <v>55.35</v>
      </c>
      <c r="J5" s="11">
        <f>(D5/30)*C5*H5</f>
        <v>404.67</v>
      </c>
      <c r="K5" s="12">
        <f t="shared" ref="K5:K20" si="3">I5-J5</f>
        <v>-349.32</v>
      </c>
      <c r="L5" s="7">
        <f>IF(B5="A",5,IF(B5="B",10,IF(B5="C",15,IF(B5="D",22))))</f>
        <v>10</v>
      </c>
      <c r="M5" s="11">
        <f>(D5/30)*L5</f>
        <v>219.33333333333334</v>
      </c>
      <c r="N5" s="7">
        <f>IF(B5="A",3,IF(B5="B",7,IF(B5="C",15,IF(B5="D",25))))</f>
        <v>7</v>
      </c>
      <c r="O5" s="11">
        <f>(G5-M5)+((D5/30)*N5)</f>
        <v>263.2</v>
      </c>
    </row>
    <row r="6" spans="1:15" x14ac:dyDescent="0.15">
      <c r="A6" s="7">
        <f t="shared" ref="A6:A21" si="4">A5+1</f>
        <v>3</v>
      </c>
      <c r="B6" s="7" t="s">
        <v>19</v>
      </c>
      <c r="C6" s="7">
        <f t="shared" si="0"/>
        <v>30</v>
      </c>
      <c r="D6" s="7">
        <v>45</v>
      </c>
      <c r="E6" s="7">
        <v>70</v>
      </c>
      <c r="F6" s="8">
        <f t="shared" si="1"/>
        <v>46.666666666666664</v>
      </c>
      <c r="G6" s="11">
        <f t="shared" si="2"/>
        <v>45</v>
      </c>
      <c r="H6" s="7">
        <v>3.76</v>
      </c>
      <c r="I6" s="11">
        <f>E6*H6</f>
        <v>263.2</v>
      </c>
      <c r="J6" s="11">
        <f>(D6/30)*C6*H6</f>
        <v>169.2</v>
      </c>
      <c r="K6" s="12">
        <f t="shared" si="3"/>
        <v>94</v>
      </c>
      <c r="L6" s="7">
        <f>IF(B6="A",5,IF(B6="B",10,IF(B6="C",15,IF(B6="D",22))))</f>
        <v>22</v>
      </c>
      <c r="M6" s="11">
        <f>(D6/30)*L6</f>
        <v>33</v>
      </c>
      <c r="N6" s="7">
        <f>IF(B6="A",3,IF(B6="B",7,IF(B6="C",15,IF(B6="D",25))))</f>
        <v>25</v>
      </c>
      <c r="O6" s="11">
        <f>(G6-M6)+((D6/30)*N6)</f>
        <v>49.5</v>
      </c>
    </row>
    <row r="7" spans="1:15" x14ac:dyDescent="0.15">
      <c r="A7" s="7">
        <f t="shared" si="4"/>
        <v>4</v>
      </c>
      <c r="B7" s="7" t="s">
        <v>20</v>
      </c>
      <c r="C7" s="7">
        <f t="shared" si="0"/>
        <v>20</v>
      </c>
      <c r="D7" s="7">
        <v>342</v>
      </c>
      <c r="E7" s="7">
        <v>34</v>
      </c>
      <c r="F7" s="8">
        <f t="shared" si="1"/>
        <v>2.9824561403508771</v>
      </c>
      <c r="G7" s="11">
        <f t="shared" si="2"/>
        <v>228</v>
      </c>
      <c r="H7" s="7">
        <v>4.2300000000000004</v>
      </c>
      <c r="I7" s="11">
        <f>E7*H7</f>
        <v>143.82000000000002</v>
      </c>
      <c r="J7" s="11">
        <f>(D7/30)*C7*H7</f>
        <v>964.44</v>
      </c>
      <c r="K7" s="12">
        <f t="shared" si="3"/>
        <v>-820.62</v>
      </c>
      <c r="L7" s="7">
        <f>IF(B7="A",5,IF(B7="B",10,IF(B7="C",15,IF(B7="D",22))))</f>
        <v>15</v>
      </c>
      <c r="M7" s="11">
        <f>(D7/30)*L7</f>
        <v>171</v>
      </c>
      <c r="N7" s="7">
        <f>IF(B7="A",3,IF(B7="B",7,IF(B7="C",15,IF(B7="D",25))))</f>
        <v>15</v>
      </c>
      <c r="O7" s="11">
        <f>(G7-M7)+((D7/30)*N7)</f>
        <v>228</v>
      </c>
    </row>
    <row r="8" spans="1:15" x14ac:dyDescent="0.15">
      <c r="A8" s="7">
        <f t="shared" si="4"/>
        <v>5</v>
      </c>
      <c r="B8" s="7" t="s">
        <v>17</v>
      </c>
      <c r="C8" s="7">
        <f t="shared" si="0"/>
        <v>8</v>
      </c>
      <c r="D8" s="7">
        <v>24</v>
      </c>
      <c r="E8" s="7">
        <v>123</v>
      </c>
      <c r="F8" s="8">
        <f t="shared" si="1"/>
        <v>153.75</v>
      </c>
      <c r="G8" s="11">
        <f t="shared" si="2"/>
        <v>6.4</v>
      </c>
      <c r="H8" s="7">
        <v>7.89</v>
      </c>
      <c r="I8" s="11">
        <f>E8*H8</f>
        <v>970.46999999999991</v>
      </c>
      <c r="J8" s="11">
        <f>(D8/30)*C8*H8</f>
        <v>50.496000000000002</v>
      </c>
      <c r="K8" s="12">
        <f t="shared" si="3"/>
        <v>919.97399999999993</v>
      </c>
      <c r="L8" s="7">
        <f>IF(B8="A",5,IF(B8="B",10,IF(B8="C",15,IF(B8="D",22))))</f>
        <v>5</v>
      </c>
      <c r="M8" s="11">
        <f>(D8/30)*L8</f>
        <v>4</v>
      </c>
      <c r="N8" s="7">
        <f>IF(B8="A",3,IF(B8="B",7,IF(B8="C",15,IF(B8="D",25))))</f>
        <v>3</v>
      </c>
      <c r="O8" s="11">
        <f>(G8-M8)+((D8/30)*N8)</f>
        <v>4.8000000000000007</v>
      </c>
    </row>
    <row r="9" spans="1:15" x14ac:dyDescent="0.15">
      <c r="A9" s="7">
        <f t="shared" si="4"/>
        <v>6</v>
      </c>
      <c r="B9" s="7" t="s">
        <v>20</v>
      </c>
      <c r="C9" s="7">
        <f t="shared" si="0"/>
        <v>20</v>
      </c>
      <c r="D9" s="7">
        <v>353</v>
      </c>
      <c r="E9" s="7">
        <v>65</v>
      </c>
      <c r="F9" s="8">
        <f t="shared" si="1"/>
        <v>5.5240793201133149</v>
      </c>
      <c r="G9" s="11">
        <f t="shared" si="2"/>
        <v>235.33333333333334</v>
      </c>
      <c r="H9" s="7">
        <v>12.56</v>
      </c>
      <c r="I9" s="11">
        <f>E9*H9</f>
        <v>816.4</v>
      </c>
      <c r="J9" s="11">
        <f>(D9/30)*C9*H9</f>
        <v>2955.7866666666669</v>
      </c>
      <c r="K9" s="12">
        <f t="shared" si="3"/>
        <v>-2139.3866666666668</v>
      </c>
      <c r="L9" s="7">
        <f>IF(B9="A",5,IF(B9="B",10,IF(B9="C",15,IF(B9="D",22))))</f>
        <v>15</v>
      </c>
      <c r="M9" s="11">
        <f>(D9/30)*L9</f>
        <v>176.5</v>
      </c>
      <c r="N9" s="7">
        <f>IF(B9="A",3,IF(B9="B",7,IF(B9="C",15,IF(B9="D",25))))</f>
        <v>15</v>
      </c>
      <c r="O9" s="11">
        <f>(G9-M9)+((D9/30)*N9)</f>
        <v>235.33333333333334</v>
      </c>
    </row>
    <row r="10" spans="1:15" x14ac:dyDescent="0.15">
      <c r="A10" s="7">
        <f t="shared" si="4"/>
        <v>7</v>
      </c>
      <c r="B10" s="7" t="s">
        <v>18</v>
      </c>
      <c r="C10" s="7">
        <f t="shared" si="0"/>
        <v>15</v>
      </c>
      <c r="D10" s="7">
        <v>56</v>
      </c>
      <c r="E10" s="7">
        <v>458</v>
      </c>
      <c r="F10" s="8">
        <f t="shared" si="1"/>
        <v>245.35714285714286</v>
      </c>
      <c r="G10" s="11">
        <f t="shared" si="2"/>
        <v>28</v>
      </c>
      <c r="H10" s="7">
        <v>21.6</v>
      </c>
      <c r="I10" s="11">
        <f>E10*H10</f>
        <v>9892.8000000000011</v>
      </c>
      <c r="J10" s="11">
        <f>(D10/30)*C10*H10</f>
        <v>604.80000000000007</v>
      </c>
      <c r="K10" s="12">
        <f t="shared" si="3"/>
        <v>9288.0000000000018</v>
      </c>
      <c r="L10" s="7">
        <f>IF(B10="A",5,IF(B10="B",10,IF(B10="C",15,IF(B10="D",22))))</f>
        <v>10</v>
      </c>
      <c r="M10" s="11">
        <f>(D10/30)*L10</f>
        <v>18.666666666666668</v>
      </c>
      <c r="N10" s="7">
        <f>IF(B10="A",3,IF(B10="B",7,IF(B10="C",15,IF(B10="D",25))))</f>
        <v>7</v>
      </c>
      <c r="O10" s="11">
        <f>(G10-M10)+((D10/30)*N10)</f>
        <v>22.4</v>
      </c>
    </row>
    <row r="11" spans="1:15" x14ac:dyDescent="0.15">
      <c r="A11" s="7">
        <f t="shared" si="4"/>
        <v>8</v>
      </c>
      <c r="B11" s="7" t="s">
        <v>20</v>
      </c>
      <c r="C11" s="7">
        <f t="shared" si="0"/>
        <v>20</v>
      </c>
      <c r="D11" s="7">
        <v>25</v>
      </c>
      <c r="E11" s="7">
        <v>5</v>
      </c>
      <c r="F11" s="8">
        <f t="shared" si="1"/>
        <v>6</v>
      </c>
      <c r="G11" s="11">
        <f t="shared" si="2"/>
        <v>16.666666666666668</v>
      </c>
      <c r="H11" s="7">
        <v>5.45</v>
      </c>
      <c r="I11" s="11">
        <f>E11*H11</f>
        <v>27.25</v>
      </c>
      <c r="J11" s="11">
        <f>(D11/30)*C11*H11</f>
        <v>90.833333333333343</v>
      </c>
      <c r="K11" s="12">
        <f t="shared" si="3"/>
        <v>-63.583333333333343</v>
      </c>
      <c r="L11" s="7">
        <f>IF(B11="A",5,IF(B11="B",10,IF(B11="C",15,IF(B11="D",22))))</f>
        <v>15</v>
      </c>
      <c r="M11" s="11">
        <f>(D11/30)*L11</f>
        <v>12.5</v>
      </c>
      <c r="N11" s="7">
        <f>IF(B11="A",3,IF(B11="B",7,IF(B11="C",15,IF(B11="D",25))))</f>
        <v>15</v>
      </c>
      <c r="O11" s="11">
        <f>(G11-M11)+((D11/30)*N11)</f>
        <v>16.666666666666668</v>
      </c>
    </row>
    <row r="12" spans="1:15" x14ac:dyDescent="0.15">
      <c r="A12" s="7">
        <f t="shared" si="4"/>
        <v>9</v>
      </c>
      <c r="B12" s="7" t="s">
        <v>20</v>
      </c>
      <c r="C12" s="7">
        <f t="shared" si="0"/>
        <v>20</v>
      </c>
      <c r="D12" s="7">
        <v>25</v>
      </c>
      <c r="E12" s="7">
        <v>0</v>
      </c>
      <c r="F12" s="8">
        <f t="shared" si="1"/>
        <v>0</v>
      </c>
      <c r="G12" s="11">
        <f t="shared" si="2"/>
        <v>16.666666666666668</v>
      </c>
      <c r="H12" s="7">
        <v>7.65</v>
      </c>
      <c r="I12" s="11">
        <f>E12*H12</f>
        <v>0</v>
      </c>
      <c r="J12" s="11">
        <f>(D12/30)*C12*H12</f>
        <v>127.50000000000001</v>
      </c>
      <c r="K12" s="12">
        <f t="shared" si="3"/>
        <v>-127.50000000000001</v>
      </c>
      <c r="L12" s="7">
        <f>IF(B12="A",5,IF(B12="B",10,IF(B12="C",15,IF(B12="D",22))))</f>
        <v>15</v>
      </c>
      <c r="M12" s="11">
        <f>(D12/30)*L12</f>
        <v>12.5</v>
      </c>
      <c r="N12" s="7">
        <f>IF(B12="A",3,IF(B12="B",7,IF(B12="C",15,IF(B12="D",25))))</f>
        <v>15</v>
      </c>
      <c r="O12" s="11">
        <f>(G12-M12)+((D12/30)*N12)</f>
        <v>16.666666666666668</v>
      </c>
    </row>
    <row r="13" spans="1:15" x14ac:dyDescent="0.15">
      <c r="A13" s="7">
        <f t="shared" si="4"/>
        <v>10</v>
      </c>
      <c r="B13" s="7" t="s">
        <v>20</v>
      </c>
      <c r="C13" s="7">
        <f t="shared" si="0"/>
        <v>20</v>
      </c>
      <c r="D13" s="7">
        <v>24</v>
      </c>
      <c r="E13" s="7">
        <v>7</v>
      </c>
      <c r="F13" s="8">
        <f t="shared" si="1"/>
        <v>8.75</v>
      </c>
      <c r="G13" s="11">
        <f t="shared" si="2"/>
        <v>16</v>
      </c>
      <c r="H13" s="7">
        <v>8.66</v>
      </c>
      <c r="I13" s="11">
        <f>E13*H13</f>
        <v>60.620000000000005</v>
      </c>
      <c r="J13" s="11">
        <f>(D13/30)*C13*H13</f>
        <v>138.56</v>
      </c>
      <c r="K13" s="12">
        <f t="shared" si="3"/>
        <v>-77.94</v>
      </c>
      <c r="L13" s="7">
        <f>IF(B13="A",5,IF(B13="B",10,IF(B13="C",15,IF(B13="D",22))))</f>
        <v>15</v>
      </c>
      <c r="M13" s="11">
        <f>(D13/30)*L13</f>
        <v>12</v>
      </c>
      <c r="N13" s="7">
        <f>IF(B13="A",3,IF(B13="B",7,IF(B13="C",15,IF(B13="D",25))))</f>
        <v>15</v>
      </c>
      <c r="O13" s="11">
        <f>(G13-M13)+((D13/30)*N13)</f>
        <v>16</v>
      </c>
    </row>
    <row r="14" spans="1:15" x14ac:dyDescent="0.15">
      <c r="A14" s="7">
        <f t="shared" si="4"/>
        <v>11</v>
      </c>
      <c r="B14" s="7" t="s">
        <v>17</v>
      </c>
      <c r="C14" s="7">
        <f t="shared" si="0"/>
        <v>8</v>
      </c>
      <c r="D14" s="7">
        <v>12</v>
      </c>
      <c r="E14" s="7">
        <v>0</v>
      </c>
      <c r="F14" s="8">
        <f t="shared" si="1"/>
        <v>0</v>
      </c>
      <c r="G14" s="11">
        <f t="shared" si="2"/>
        <v>3.2</v>
      </c>
      <c r="H14" s="7">
        <v>5.89</v>
      </c>
      <c r="I14" s="11">
        <f>E14*H14</f>
        <v>0</v>
      </c>
      <c r="J14" s="11">
        <f>(D14/30)*C14*H14</f>
        <v>18.847999999999999</v>
      </c>
      <c r="K14" s="12">
        <f t="shared" si="3"/>
        <v>-18.847999999999999</v>
      </c>
      <c r="L14" s="7">
        <f>IF(B14="A",5,IF(B14="B",10,IF(B14="C",15,IF(B14="D",22))))</f>
        <v>5</v>
      </c>
      <c r="M14" s="11">
        <f>(D14/30)*L14</f>
        <v>2</v>
      </c>
      <c r="N14" s="7">
        <f>IF(B14="A",3,IF(B14="B",7,IF(B14="C",15,IF(B14="D",25))))</f>
        <v>3</v>
      </c>
      <c r="O14" s="11">
        <f>(G14-M14)+((D14/30)*N14)</f>
        <v>2.4000000000000004</v>
      </c>
    </row>
    <row r="15" spans="1:15" x14ac:dyDescent="0.15">
      <c r="A15" s="7">
        <f t="shared" si="4"/>
        <v>12</v>
      </c>
      <c r="B15" s="7" t="s">
        <v>17</v>
      </c>
      <c r="C15" s="7">
        <f t="shared" si="0"/>
        <v>8</v>
      </c>
      <c r="D15" s="7">
        <v>10</v>
      </c>
      <c r="E15" s="7">
        <v>6</v>
      </c>
      <c r="F15" s="8">
        <f t="shared" si="1"/>
        <v>18</v>
      </c>
      <c r="G15" s="11">
        <f t="shared" si="2"/>
        <v>2.6666666666666665</v>
      </c>
      <c r="H15" s="7">
        <v>6.4</v>
      </c>
      <c r="I15" s="11">
        <f>E15*H15</f>
        <v>38.400000000000006</v>
      </c>
      <c r="J15" s="11">
        <f>(D15/30)*C15*H15</f>
        <v>17.066666666666666</v>
      </c>
      <c r="K15" s="12">
        <f t="shared" si="3"/>
        <v>21.333333333333339</v>
      </c>
      <c r="L15" s="7">
        <f>IF(B15="A",5,IF(B15="B",10,IF(B15="C",15,IF(B15="D",22))))</f>
        <v>5</v>
      </c>
      <c r="M15" s="11">
        <f>(D15/30)*L15</f>
        <v>1.6666666666666665</v>
      </c>
      <c r="N15" s="7">
        <f>IF(B15="A",3,IF(B15="B",7,IF(B15="C",15,IF(B15="D",25))))</f>
        <v>3</v>
      </c>
      <c r="O15" s="11">
        <f>(G15-M15)+((D15/30)*N15)</f>
        <v>2</v>
      </c>
    </row>
    <row r="16" spans="1:15" x14ac:dyDescent="0.15">
      <c r="A16" s="7">
        <f t="shared" si="4"/>
        <v>13</v>
      </c>
      <c r="B16" s="7" t="s">
        <v>17</v>
      </c>
      <c r="C16" s="7">
        <f t="shared" si="0"/>
        <v>8</v>
      </c>
      <c r="D16" s="7">
        <v>3</v>
      </c>
      <c r="E16" s="7">
        <v>2</v>
      </c>
      <c r="F16" s="8">
        <f t="shared" si="1"/>
        <v>20</v>
      </c>
      <c r="G16" s="11">
        <f t="shared" si="2"/>
        <v>0.8</v>
      </c>
      <c r="H16" s="7">
        <v>7.02</v>
      </c>
      <c r="I16" s="11">
        <f>E16*H16</f>
        <v>14.04</v>
      </c>
      <c r="J16" s="11">
        <f>(D16/30)*C16*H16</f>
        <v>5.6159999999999997</v>
      </c>
      <c r="K16" s="12">
        <f t="shared" si="3"/>
        <v>8.4239999999999995</v>
      </c>
      <c r="L16" s="7">
        <f>IF(B16="A",5,IF(B16="B",10,IF(B16="C",15,IF(B16="D",22))))</f>
        <v>5</v>
      </c>
      <c r="M16" s="11">
        <f>(D16/30)*L16</f>
        <v>0.5</v>
      </c>
      <c r="N16" s="7">
        <f>IF(B16="A",3,IF(B16="B",7,IF(B16="C",15,IF(B16="D",25))))</f>
        <v>3</v>
      </c>
      <c r="O16" s="11">
        <f>(G16-M16)+((D16/30)*N16)</f>
        <v>0.60000000000000009</v>
      </c>
    </row>
    <row r="17" spans="1:15" x14ac:dyDescent="0.15">
      <c r="A17" s="7">
        <f t="shared" si="4"/>
        <v>14</v>
      </c>
      <c r="B17" s="7" t="s">
        <v>18</v>
      </c>
      <c r="C17" s="7">
        <f t="shared" si="0"/>
        <v>15</v>
      </c>
      <c r="D17" s="7">
        <v>166</v>
      </c>
      <c r="E17" s="7">
        <v>181</v>
      </c>
      <c r="F17" s="8">
        <f t="shared" si="1"/>
        <v>32.710843373493979</v>
      </c>
      <c r="G17" s="11">
        <f t="shared" si="2"/>
        <v>83</v>
      </c>
      <c r="H17" s="7">
        <v>5.65</v>
      </c>
      <c r="I17" s="11">
        <f>E17*H17</f>
        <v>1022.6500000000001</v>
      </c>
      <c r="J17" s="11">
        <f>(D17/30)*C17*H17</f>
        <v>468.95000000000005</v>
      </c>
      <c r="K17" s="12">
        <f t="shared" si="3"/>
        <v>553.70000000000005</v>
      </c>
      <c r="L17" s="7">
        <f>IF(B17="A",5,IF(B17="B",10,IF(B17="C",15,IF(B17="D",22))))</f>
        <v>10</v>
      </c>
      <c r="M17" s="11">
        <f>(D17/30)*L17</f>
        <v>55.333333333333329</v>
      </c>
      <c r="N17" s="7">
        <f>IF(B17="A",3,IF(B17="B",7,IF(B17="C",15,IF(B17="D",25))))</f>
        <v>7</v>
      </c>
      <c r="O17" s="11">
        <f>(G17-M17)+((D17/30)*N17)</f>
        <v>66.400000000000006</v>
      </c>
    </row>
    <row r="18" spans="1:15" x14ac:dyDescent="0.15">
      <c r="A18" s="7">
        <f t="shared" si="4"/>
        <v>15</v>
      </c>
      <c r="B18" s="7" t="s">
        <v>18</v>
      </c>
      <c r="C18" s="7">
        <f t="shared" si="0"/>
        <v>15</v>
      </c>
      <c r="D18" s="7">
        <v>1</v>
      </c>
      <c r="E18" s="7">
        <v>0</v>
      </c>
      <c r="F18" s="8">
        <f t="shared" si="1"/>
        <v>0</v>
      </c>
      <c r="G18" s="11">
        <f t="shared" si="2"/>
        <v>0.5</v>
      </c>
      <c r="H18" s="7">
        <v>9.5</v>
      </c>
      <c r="I18" s="11">
        <f>E18*H18</f>
        <v>0</v>
      </c>
      <c r="J18" s="11">
        <f>(D18/30)*C18*H18</f>
        <v>4.75</v>
      </c>
      <c r="K18" s="12">
        <f t="shared" si="3"/>
        <v>-4.75</v>
      </c>
      <c r="L18" s="7">
        <f>IF(B18="A",5,IF(B18="B",10,IF(B18="C",15,IF(B18="D",22))))</f>
        <v>10</v>
      </c>
      <c r="M18" s="11">
        <f>(D18/30)*L18</f>
        <v>0.33333333333333331</v>
      </c>
      <c r="N18" s="7">
        <f>IF(B18="A",3,IF(B18="B",7,IF(B18="C",15,IF(B18="D",25))))</f>
        <v>7</v>
      </c>
      <c r="O18" s="11">
        <f>(G18-M18)+((D18/30)*N18)</f>
        <v>0.4</v>
      </c>
    </row>
    <row r="19" spans="1:15" x14ac:dyDescent="0.15">
      <c r="A19" s="7">
        <f t="shared" si="4"/>
        <v>16</v>
      </c>
      <c r="B19" s="7" t="s">
        <v>18</v>
      </c>
      <c r="C19" s="7">
        <f t="shared" si="0"/>
        <v>15</v>
      </c>
      <c r="D19" s="7">
        <v>63</v>
      </c>
      <c r="E19" s="7">
        <v>8</v>
      </c>
      <c r="F19" s="8">
        <f t="shared" si="1"/>
        <v>3.8095238095238093</v>
      </c>
      <c r="G19" s="11">
        <f t="shared" si="2"/>
        <v>31.5</v>
      </c>
      <c r="H19" s="7">
        <v>10</v>
      </c>
      <c r="I19" s="11">
        <f>E19*H19</f>
        <v>80</v>
      </c>
      <c r="J19" s="11">
        <f>(D19/30)*C19*H19</f>
        <v>315</v>
      </c>
      <c r="K19" s="12">
        <f t="shared" si="3"/>
        <v>-235</v>
      </c>
      <c r="L19" s="7">
        <f>IF(B19="A",5,IF(B19="B",10,IF(B19="C",15,IF(B19="D",22))))</f>
        <v>10</v>
      </c>
      <c r="M19" s="11">
        <f>(D19/30)*L19</f>
        <v>21</v>
      </c>
      <c r="N19" s="7">
        <f>IF(B19="A",3,IF(B19="B",7,IF(B19="C",15,IF(B19="D",25))))</f>
        <v>7</v>
      </c>
      <c r="O19" s="11">
        <f>(G19-M19)+((D19/30)*N19)</f>
        <v>25.200000000000003</v>
      </c>
    </row>
    <row r="20" spans="1:15" x14ac:dyDescent="0.15">
      <c r="A20" s="7">
        <f t="shared" si="4"/>
        <v>17</v>
      </c>
      <c r="B20" s="7" t="s">
        <v>18</v>
      </c>
      <c r="C20" s="7">
        <f t="shared" si="0"/>
        <v>15</v>
      </c>
      <c r="D20" s="7">
        <v>195</v>
      </c>
      <c r="E20" s="7">
        <v>108</v>
      </c>
      <c r="F20" s="8">
        <f t="shared" si="1"/>
        <v>16.615384615384617</v>
      </c>
      <c r="G20" s="11">
        <f t="shared" si="2"/>
        <v>97.5</v>
      </c>
      <c r="H20" s="7">
        <v>12</v>
      </c>
      <c r="I20" s="11">
        <f>E20*H20</f>
        <v>1296</v>
      </c>
      <c r="J20" s="11">
        <f>(D20/30)*C20*H20</f>
        <v>1170</v>
      </c>
      <c r="K20" s="12">
        <f t="shared" si="3"/>
        <v>126</v>
      </c>
      <c r="L20" s="7">
        <f>IF(B20="A",5,IF(B20="B",10,IF(B20="C",15,IF(B20="D",22))))</f>
        <v>10</v>
      </c>
      <c r="M20" s="11">
        <f>(D20/30)*L20</f>
        <v>65</v>
      </c>
      <c r="N20" s="7">
        <f>IF(B20="A",3,IF(B20="B",7,IF(B20="C",15,IF(B20="D",25))))</f>
        <v>7</v>
      </c>
      <c r="O20" s="11">
        <f>(G20-M20)+((D20/30)*N20)</f>
        <v>78</v>
      </c>
    </row>
    <row r="21" spans="1:15" x14ac:dyDescent="0.15">
      <c r="A21" s="7">
        <f t="shared" si="4"/>
        <v>18</v>
      </c>
      <c r="B21" s="7" t="s">
        <v>18</v>
      </c>
      <c r="C21" s="7">
        <f t="shared" ref="C21:C36" si="5">IF(B21="A",8,IF(B21="B",15,IF(B21="C",20,IF(B21="D",30))))</f>
        <v>15</v>
      </c>
      <c r="D21" s="7">
        <v>87</v>
      </c>
      <c r="E21" s="7">
        <v>10</v>
      </c>
      <c r="F21" s="8">
        <f t="shared" ref="F21:F36" si="6">(E21/D21)*30</f>
        <v>3.4482758620689653</v>
      </c>
      <c r="G21" s="11">
        <f t="shared" ref="G21:G36" si="7">(D21/30)*C21</f>
        <v>43.5</v>
      </c>
      <c r="H21" s="7">
        <v>43</v>
      </c>
      <c r="I21" s="11">
        <f>E21*H21</f>
        <v>430</v>
      </c>
      <c r="J21" s="11">
        <f>(D21/30)*C21*H21</f>
        <v>1870.5</v>
      </c>
      <c r="K21" s="12">
        <f t="shared" ref="K21:K36" si="8">I21-J21</f>
        <v>-1440.5</v>
      </c>
      <c r="L21" s="7">
        <f>IF(B21="A",5,IF(B21="B",10,IF(B21="C",15,IF(B21="D",22))))</f>
        <v>10</v>
      </c>
      <c r="M21" s="11">
        <f>(D21/30)*L21</f>
        <v>29</v>
      </c>
      <c r="N21" s="7">
        <f>IF(B21="A",3,IF(B21="B",7,IF(B21="C",15,IF(B21="D",25))))</f>
        <v>7</v>
      </c>
      <c r="O21" s="11">
        <f>(G21-M21)+((D21/30)*N21)</f>
        <v>34.799999999999997</v>
      </c>
    </row>
    <row r="22" spans="1:15" x14ac:dyDescent="0.15">
      <c r="A22" s="7">
        <f t="shared" ref="A22:A37" si="9">A21+1</f>
        <v>19</v>
      </c>
      <c r="B22" s="7" t="s">
        <v>20</v>
      </c>
      <c r="C22" s="7">
        <f t="shared" si="5"/>
        <v>20</v>
      </c>
      <c r="D22" s="7">
        <v>229</v>
      </c>
      <c r="E22" s="7">
        <v>27</v>
      </c>
      <c r="F22" s="8">
        <f t="shared" si="6"/>
        <v>3.537117903930131</v>
      </c>
      <c r="G22" s="11">
        <f t="shared" si="7"/>
        <v>152.66666666666669</v>
      </c>
      <c r="H22" s="7">
        <v>23</v>
      </c>
      <c r="I22" s="11">
        <f>E22*H22</f>
        <v>621</v>
      </c>
      <c r="J22" s="11">
        <f>(D22/30)*C22*H22</f>
        <v>3511.3333333333339</v>
      </c>
      <c r="K22" s="12">
        <f t="shared" si="8"/>
        <v>-2890.3333333333339</v>
      </c>
      <c r="L22" s="7">
        <f>IF(B22="A",5,IF(B22="B",10,IF(B22="C",15,IF(B22="D",22))))</f>
        <v>15</v>
      </c>
      <c r="M22" s="11">
        <f>(D22/30)*L22</f>
        <v>114.5</v>
      </c>
      <c r="N22" s="7">
        <f>IF(B22="A",3,IF(B22="B",7,IF(B22="C",15,IF(B22="D",25))))</f>
        <v>15</v>
      </c>
      <c r="O22" s="11">
        <f>(G22-M22)+((D22/30)*N22)</f>
        <v>152.66666666666669</v>
      </c>
    </row>
    <row r="23" spans="1:15" x14ac:dyDescent="0.15">
      <c r="A23" s="7">
        <f t="shared" si="9"/>
        <v>20</v>
      </c>
      <c r="B23" s="7" t="s">
        <v>19</v>
      </c>
      <c r="C23" s="7">
        <f t="shared" si="5"/>
        <v>30</v>
      </c>
      <c r="D23" s="7">
        <v>12</v>
      </c>
      <c r="E23" s="7">
        <v>12</v>
      </c>
      <c r="F23" s="8">
        <f t="shared" si="6"/>
        <v>30</v>
      </c>
      <c r="G23" s="11">
        <f t="shared" si="7"/>
        <v>12</v>
      </c>
      <c r="H23" s="7">
        <v>4</v>
      </c>
      <c r="I23" s="11">
        <f>E23*H23</f>
        <v>48</v>
      </c>
      <c r="J23" s="11">
        <f>(D23/30)*C23*H23</f>
        <v>48</v>
      </c>
      <c r="K23" s="12">
        <f t="shared" si="8"/>
        <v>0</v>
      </c>
      <c r="L23" s="7">
        <f>IF(B23="A",5,IF(B23="B",10,IF(B23="C",15,IF(B23="D",22))))</f>
        <v>22</v>
      </c>
      <c r="M23" s="11">
        <f>(D23/30)*L23</f>
        <v>8.8000000000000007</v>
      </c>
      <c r="N23" s="7">
        <f>IF(B23="A",3,IF(B23="B",7,IF(B23="C",15,IF(B23="D",25))))</f>
        <v>25</v>
      </c>
      <c r="O23" s="11">
        <f>(G23-M23)+((D23/30)*N23)</f>
        <v>13.2</v>
      </c>
    </row>
    <row r="24" spans="1:15" x14ac:dyDescent="0.15">
      <c r="A24" s="7">
        <f t="shared" si="9"/>
        <v>21</v>
      </c>
      <c r="B24" s="7" t="s">
        <v>19</v>
      </c>
      <c r="C24" s="7">
        <f t="shared" si="5"/>
        <v>30</v>
      </c>
      <c r="D24" s="7">
        <v>3</v>
      </c>
      <c r="E24" s="7">
        <v>14</v>
      </c>
      <c r="F24" s="8">
        <f t="shared" si="6"/>
        <v>140</v>
      </c>
      <c r="G24" s="11">
        <f t="shared" si="7"/>
        <v>3</v>
      </c>
      <c r="H24" s="7">
        <v>5.7</v>
      </c>
      <c r="I24" s="11">
        <f>E24*H24</f>
        <v>79.8</v>
      </c>
      <c r="J24" s="11">
        <f>(D24/30)*C24*H24</f>
        <v>17.100000000000001</v>
      </c>
      <c r="K24" s="12">
        <f t="shared" si="8"/>
        <v>62.699999999999996</v>
      </c>
      <c r="L24" s="7">
        <f>IF(B24="A",5,IF(B24="B",10,IF(B24="C",15,IF(B24="D",22))))</f>
        <v>22</v>
      </c>
      <c r="M24" s="11">
        <f>(D24/30)*L24</f>
        <v>2.2000000000000002</v>
      </c>
      <c r="N24" s="7">
        <f>IF(B24="A",3,IF(B24="B",7,IF(B24="C",15,IF(B24="D",25))))</f>
        <v>25</v>
      </c>
      <c r="O24" s="11">
        <f>(G24-M24)+((D24/30)*N24)</f>
        <v>3.3</v>
      </c>
    </row>
    <row r="25" spans="1:15" x14ac:dyDescent="0.15">
      <c r="A25" s="7">
        <f t="shared" si="9"/>
        <v>22</v>
      </c>
      <c r="B25" s="7" t="s">
        <v>19</v>
      </c>
      <c r="C25" s="7">
        <f t="shared" si="5"/>
        <v>30</v>
      </c>
      <c r="D25" s="7">
        <v>9</v>
      </c>
      <c r="E25" s="7">
        <v>34</v>
      </c>
      <c r="F25" s="8">
        <f t="shared" si="6"/>
        <v>113.33333333333333</v>
      </c>
      <c r="G25" s="11">
        <f t="shared" si="7"/>
        <v>9</v>
      </c>
      <c r="H25" s="7">
        <v>6.3</v>
      </c>
      <c r="I25" s="11">
        <f>E25*H25</f>
        <v>214.2</v>
      </c>
      <c r="J25" s="11">
        <f>(D25/30)*C25*H25</f>
        <v>56.699999999999996</v>
      </c>
      <c r="K25" s="12">
        <f t="shared" si="8"/>
        <v>157.5</v>
      </c>
      <c r="L25" s="7">
        <f>IF(B25="A",5,IF(B25="B",10,IF(B25="C",15,IF(B25="D",22))))</f>
        <v>22</v>
      </c>
      <c r="M25" s="11">
        <f>(D25/30)*L25</f>
        <v>6.6</v>
      </c>
      <c r="N25" s="7">
        <f>IF(B25="A",3,IF(B25="B",7,IF(B25="C",15,IF(B25="D",25))))</f>
        <v>25</v>
      </c>
      <c r="O25" s="11">
        <f>(G25-M25)+((D25/30)*N25)</f>
        <v>9.9</v>
      </c>
    </row>
    <row r="26" spans="1:15" x14ac:dyDescent="0.15">
      <c r="A26" s="7">
        <f t="shared" si="9"/>
        <v>23</v>
      </c>
      <c r="B26" s="7" t="s">
        <v>19</v>
      </c>
      <c r="C26" s="7">
        <f t="shared" si="5"/>
        <v>30</v>
      </c>
      <c r="D26" s="7">
        <v>2</v>
      </c>
      <c r="E26" s="7">
        <v>39</v>
      </c>
      <c r="F26" s="8">
        <f t="shared" si="6"/>
        <v>585</v>
      </c>
      <c r="G26" s="11">
        <f t="shared" si="7"/>
        <v>2</v>
      </c>
      <c r="H26" s="7">
        <v>6.8</v>
      </c>
      <c r="I26" s="11">
        <f>E26*H26</f>
        <v>265.2</v>
      </c>
      <c r="J26" s="11">
        <f>(D26/30)*C26*H26</f>
        <v>13.6</v>
      </c>
      <c r="K26" s="12">
        <f t="shared" si="8"/>
        <v>251.6</v>
      </c>
      <c r="L26" s="7">
        <f>IF(B26="A",5,IF(B26="B",10,IF(B26="C",15,IF(B26="D",22))))</f>
        <v>22</v>
      </c>
      <c r="M26" s="11">
        <f>(D26/30)*L26</f>
        <v>1.4666666666666666</v>
      </c>
      <c r="N26" s="7">
        <f>IF(B26="A",3,IF(B26="B",7,IF(B26="C",15,IF(B26="D",25))))</f>
        <v>25</v>
      </c>
      <c r="O26" s="11">
        <f>(G26-M26)+((D26/30)*N26)</f>
        <v>2.2000000000000002</v>
      </c>
    </row>
    <row r="27" spans="1:15" x14ac:dyDescent="0.15">
      <c r="A27" s="7">
        <f t="shared" si="9"/>
        <v>24</v>
      </c>
      <c r="B27" s="7" t="s">
        <v>17</v>
      </c>
      <c r="C27" s="7">
        <f t="shared" si="5"/>
        <v>8</v>
      </c>
      <c r="D27" s="7">
        <v>18</v>
      </c>
      <c r="E27" s="7">
        <v>28</v>
      </c>
      <c r="F27" s="8">
        <f t="shared" si="6"/>
        <v>46.666666666666664</v>
      </c>
      <c r="G27" s="11">
        <f t="shared" si="7"/>
        <v>4.8</v>
      </c>
      <c r="H27" s="7">
        <v>3.21</v>
      </c>
      <c r="I27" s="11">
        <f>E27*H27</f>
        <v>89.88</v>
      </c>
      <c r="J27" s="11">
        <f>(D27/30)*C27*H27</f>
        <v>15.407999999999999</v>
      </c>
      <c r="K27" s="12">
        <f t="shared" si="8"/>
        <v>74.471999999999994</v>
      </c>
      <c r="L27" s="7">
        <f>IF(B27="A",5,IF(B27="B",10,IF(B27="C",15,IF(B27="D",22))))</f>
        <v>5</v>
      </c>
      <c r="M27" s="11">
        <f>(D27/30)*L27</f>
        <v>3</v>
      </c>
      <c r="N27" s="7">
        <f>IF(B27="A",3,IF(B27="B",7,IF(B27="C",15,IF(B27="D",25))))</f>
        <v>3</v>
      </c>
      <c r="O27" s="11">
        <f>(G27-M27)+((D27/30)*N27)</f>
        <v>3.5999999999999996</v>
      </c>
    </row>
    <row r="28" spans="1:15" x14ac:dyDescent="0.15">
      <c r="A28" s="7">
        <f t="shared" si="9"/>
        <v>25</v>
      </c>
      <c r="B28" s="7" t="s">
        <v>17</v>
      </c>
      <c r="C28" s="7">
        <f t="shared" si="5"/>
        <v>8</v>
      </c>
      <c r="D28" s="7">
        <v>17</v>
      </c>
      <c r="E28" s="7">
        <v>49</v>
      </c>
      <c r="F28" s="8">
        <f t="shared" si="6"/>
        <v>86.470588235294116</v>
      </c>
      <c r="G28" s="11">
        <f t="shared" si="7"/>
        <v>4.5333333333333332</v>
      </c>
      <c r="H28" s="7">
        <v>7.89</v>
      </c>
      <c r="I28" s="11">
        <f>E28*H28</f>
        <v>386.60999999999996</v>
      </c>
      <c r="J28" s="11">
        <f>(D28/30)*C28*H28</f>
        <v>35.768000000000001</v>
      </c>
      <c r="K28" s="12">
        <f t="shared" si="8"/>
        <v>350.84199999999998</v>
      </c>
      <c r="L28" s="7">
        <f>IF(B28="A",5,IF(B28="B",10,IF(B28="C",15,IF(B28="D",22))))</f>
        <v>5</v>
      </c>
      <c r="M28" s="11">
        <f>(D28/30)*L28</f>
        <v>2.833333333333333</v>
      </c>
      <c r="N28" s="7">
        <f>IF(B28="A",3,IF(B28="B",7,IF(B28="C",15,IF(B28="D",25))))</f>
        <v>3</v>
      </c>
      <c r="O28" s="11">
        <f>(G28-M28)+((D28/30)*N28)</f>
        <v>3.4000000000000004</v>
      </c>
    </row>
    <row r="29" spans="1:15" x14ac:dyDescent="0.15">
      <c r="A29" s="7">
        <f t="shared" si="9"/>
        <v>26</v>
      </c>
      <c r="B29" s="7" t="s">
        <v>17</v>
      </c>
      <c r="C29" s="7">
        <f t="shared" si="5"/>
        <v>8</v>
      </c>
      <c r="D29" s="7">
        <v>14</v>
      </c>
      <c r="E29" s="7">
        <v>31</v>
      </c>
      <c r="F29" s="8">
        <f t="shared" si="6"/>
        <v>66.428571428571431</v>
      </c>
      <c r="G29" s="11">
        <f t="shared" si="7"/>
        <v>3.7333333333333334</v>
      </c>
      <c r="H29" s="7">
        <v>6.78</v>
      </c>
      <c r="I29" s="11">
        <f>E29*H29</f>
        <v>210.18</v>
      </c>
      <c r="J29" s="11">
        <f>(D29/30)*C29*H29</f>
        <v>25.312000000000001</v>
      </c>
      <c r="K29" s="12">
        <f t="shared" si="8"/>
        <v>184.86799999999999</v>
      </c>
      <c r="L29" s="7">
        <f>IF(B29="A",5,IF(B29="B",10,IF(B29="C",15,IF(B29="D",22))))</f>
        <v>5</v>
      </c>
      <c r="M29" s="11">
        <f>(D29/30)*L29</f>
        <v>2.3333333333333335</v>
      </c>
      <c r="N29" s="7">
        <f>IF(B29="A",3,IF(B29="B",7,IF(B29="C",15,IF(B29="D",25))))</f>
        <v>3</v>
      </c>
      <c r="O29" s="11">
        <f>(G29-M29)+((D29/30)*N29)</f>
        <v>2.8</v>
      </c>
    </row>
    <row r="30" spans="1:15" x14ac:dyDescent="0.15">
      <c r="A30" s="7">
        <f t="shared" si="9"/>
        <v>27</v>
      </c>
      <c r="B30" s="7" t="s">
        <v>17</v>
      </c>
      <c r="C30" s="7">
        <f t="shared" si="5"/>
        <v>8</v>
      </c>
      <c r="D30" s="7">
        <v>11</v>
      </c>
      <c r="E30" s="7">
        <v>60</v>
      </c>
      <c r="F30" s="8">
        <f t="shared" si="6"/>
        <v>163.63636363636363</v>
      </c>
      <c r="G30" s="11">
        <f t="shared" si="7"/>
        <v>2.9333333333333331</v>
      </c>
      <c r="H30" s="7">
        <v>3.45</v>
      </c>
      <c r="I30" s="11">
        <f>E30*H30</f>
        <v>207</v>
      </c>
      <c r="J30" s="11">
        <f>(D30/30)*C30*H30</f>
        <v>10.119999999999999</v>
      </c>
      <c r="K30" s="12">
        <f t="shared" si="8"/>
        <v>196.88</v>
      </c>
      <c r="L30" s="7">
        <f>IF(B30="A",5,IF(B30="B",10,IF(B30="C",15,IF(B30="D",22))))</f>
        <v>5</v>
      </c>
      <c r="M30" s="11">
        <f>(D30/30)*L30</f>
        <v>1.8333333333333333</v>
      </c>
      <c r="N30" s="7">
        <f>IF(B30="A",3,IF(B30="B",7,IF(B30="C",15,IF(B30="D",25))))</f>
        <v>3</v>
      </c>
      <c r="O30" s="11">
        <f>(G30-M30)+((D30/30)*N30)</f>
        <v>2.1999999999999997</v>
      </c>
    </row>
    <row r="31" spans="1:15" x14ac:dyDescent="0.15">
      <c r="A31" s="7">
        <f t="shared" si="9"/>
        <v>28</v>
      </c>
      <c r="B31" s="7" t="s">
        <v>17</v>
      </c>
      <c r="C31" s="7">
        <f t="shared" si="5"/>
        <v>8</v>
      </c>
      <c r="D31" s="7">
        <v>2509</v>
      </c>
      <c r="E31" s="7">
        <v>639</v>
      </c>
      <c r="F31" s="8">
        <f t="shared" si="6"/>
        <v>7.6404942208051017</v>
      </c>
      <c r="G31" s="11">
        <f t="shared" si="7"/>
        <v>669.06666666666672</v>
      </c>
      <c r="H31" s="7">
        <v>5.65</v>
      </c>
      <c r="I31" s="11">
        <f>E31*H31</f>
        <v>3610.3500000000004</v>
      </c>
      <c r="J31" s="11">
        <f>(D31/30)*C31*H31</f>
        <v>3780.2266666666674</v>
      </c>
      <c r="K31" s="12">
        <f t="shared" si="8"/>
        <v>-169.87666666666701</v>
      </c>
      <c r="L31" s="7">
        <f>IF(B31="A",5,IF(B31="B",10,IF(B31="C",15,IF(B31="D",22))))</f>
        <v>5</v>
      </c>
      <c r="M31" s="11">
        <f>(D31/30)*L31</f>
        <v>418.16666666666669</v>
      </c>
      <c r="N31" s="7">
        <f>IF(B31="A",3,IF(B31="B",7,IF(B31="C",15,IF(B31="D",25))))</f>
        <v>3</v>
      </c>
      <c r="O31" s="11">
        <f>(G31-M31)+((D31/30)*N31)</f>
        <v>501.80000000000007</v>
      </c>
    </row>
    <row r="32" spans="1:15" x14ac:dyDescent="0.15">
      <c r="A32" s="7">
        <f t="shared" si="9"/>
        <v>29</v>
      </c>
      <c r="B32" s="7" t="s">
        <v>17</v>
      </c>
      <c r="C32" s="7">
        <f t="shared" si="5"/>
        <v>8</v>
      </c>
      <c r="D32" s="7">
        <v>63</v>
      </c>
      <c r="E32" s="7">
        <v>2</v>
      </c>
      <c r="F32" s="8">
        <f t="shared" si="6"/>
        <v>0.95238095238095233</v>
      </c>
      <c r="G32" s="11">
        <f t="shared" si="7"/>
        <v>16.8</v>
      </c>
      <c r="H32" s="7">
        <v>7.23</v>
      </c>
      <c r="I32" s="11">
        <f>E32*H32</f>
        <v>14.46</v>
      </c>
      <c r="J32" s="11">
        <f>(D32/30)*C32*H32</f>
        <v>121.46400000000001</v>
      </c>
      <c r="K32" s="12">
        <f t="shared" si="8"/>
        <v>-107.00400000000002</v>
      </c>
      <c r="L32" s="7">
        <f>IF(B32="A",5,IF(B32="B",10,IF(B32="C",15,IF(B32="D",22))))</f>
        <v>5</v>
      </c>
      <c r="M32" s="11">
        <f>(D32/30)*L32</f>
        <v>10.5</v>
      </c>
      <c r="N32" s="7">
        <f>IF(B32="A",3,IF(B32="B",7,IF(B32="C",15,IF(B32="D",25))))</f>
        <v>3</v>
      </c>
      <c r="O32" s="11">
        <f>(G32-M32)+((D32/30)*N32)</f>
        <v>12.600000000000001</v>
      </c>
    </row>
    <row r="33" spans="1:15" x14ac:dyDescent="0.15">
      <c r="A33" s="7">
        <f t="shared" si="9"/>
        <v>30</v>
      </c>
      <c r="B33" s="7" t="s">
        <v>17</v>
      </c>
      <c r="C33" s="7">
        <f t="shared" si="5"/>
        <v>8</v>
      </c>
      <c r="D33" s="7">
        <v>13</v>
      </c>
      <c r="E33" s="7">
        <v>13</v>
      </c>
      <c r="F33" s="8">
        <f t="shared" si="6"/>
        <v>30</v>
      </c>
      <c r="G33" s="11">
        <f t="shared" si="7"/>
        <v>3.4666666666666668</v>
      </c>
      <c r="H33" s="7">
        <v>6.34</v>
      </c>
      <c r="I33" s="11">
        <f>E33*H33</f>
        <v>82.42</v>
      </c>
      <c r="J33" s="11">
        <f>(D33/30)*C33*H33</f>
        <v>21.978666666666665</v>
      </c>
      <c r="K33" s="12">
        <f t="shared" si="8"/>
        <v>60.441333333333333</v>
      </c>
      <c r="L33" s="7">
        <f>IF(B33="A",5,IF(B33="B",10,IF(B33="C",15,IF(B33="D",22))))</f>
        <v>5</v>
      </c>
      <c r="M33" s="11">
        <f>(D33/30)*L33</f>
        <v>2.166666666666667</v>
      </c>
      <c r="N33" s="7">
        <f>IF(B33="A",3,IF(B33="B",7,IF(B33="C",15,IF(B33="D",25))))</f>
        <v>3</v>
      </c>
      <c r="O33" s="11">
        <f>(G33-M33)+((D33/30)*N33)</f>
        <v>2.5999999999999996</v>
      </c>
    </row>
    <row r="34" spans="1:15" x14ac:dyDescent="0.15">
      <c r="A34" s="7">
        <f t="shared" si="9"/>
        <v>31</v>
      </c>
      <c r="B34" s="7" t="s">
        <v>18</v>
      </c>
      <c r="C34" s="7">
        <f t="shared" si="5"/>
        <v>15</v>
      </c>
      <c r="D34" s="7">
        <v>27</v>
      </c>
      <c r="E34" s="7">
        <v>0</v>
      </c>
      <c r="F34" s="8">
        <f t="shared" si="6"/>
        <v>0</v>
      </c>
      <c r="G34" s="11">
        <f t="shared" si="7"/>
        <v>13.5</v>
      </c>
      <c r="H34" s="7">
        <v>6.9</v>
      </c>
      <c r="I34" s="11">
        <f>E34*H34</f>
        <v>0</v>
      </c>
      <c r="J34" s="11">
        <f>(D34/30)*C34*H34</f>
        <v>93.15</v>
      </c>
      <c r="K34" s="12">
        <f t="shared" si="8"/>
        <v>-93.15</v>
      </c>
      <c r="L34" s="7">
        <f>IF(B34="A",5,IF(B34="B",10,IF(B34="C",15,IF(B34="D",22))))</f>
        <v>10</v>
      </c>
      <c r="M34" s="11">
        <f>(D34/30)*L34</f>
        <v>9</v>
      </c>
      <c r="N34" s="7">
        <f>IF(B34="A",3,IF(B34="B",7,IF(B34="C",15,IF(B34="D",25))))</f>
        <v>7</v>
      </c>
      <c r="O34" s="11">
        <f>(G34-M34)+((D34/30)*N34)</f>
        <v>10.8</v>
      </c>
    </row>
    <row r="35" spans="1:15" x14ac:dyDescent="0.15">
      <c r="A35" s="7">
        <f t="shared" si="9"/>
        <v>32</v>
      </c>
      <c r="B35" s="7" t="s">
        <v>20</v>
      </c>
      <c r="C35" s="7">
        <f t="shared" si="5"/>
        <v>20</v>
      </c>
      <c r="D35" s="7">
        <v>51</v>
      </c>
      <c r="E35" s="7">
        <v>0</v>
      </c>
      <c r="F35" s="8">
        <f t="shared" si="6"/>
        <v>0</v>
      </c>
      <c r="G35" s="11">
        <f t="shared" si="7"/>
        <v>34</v>
      </c>
      <c r="H35" s="7">
        <v>8.98</v>
      </c>
      <c r="I35" s="11">
        <f>E35*H35</f>
        <v>0</v>
      </c>
      <c r="J35" s="11">
        <f>(D35/30)*C35*H35</f>
        <v>305.32</v>
      </c>
      <c r="K35" s="12">
        <f t="shared" si="8"/>
        <v>-305.32</v>
      </c>
      <c r="L35" s="7">
        <f>IF(B35="A",5,IF(B35="B",10,IF(B35="C",15,IF(B35="D",22))))</f>
        <v>15</v>
      </c>
      <c r="M35" s="11">
        <f>(D35/30)*L35</f>
        <v>25.5</v>
      </c>
      <c r="N35" s="7">
        <f>IF(B35="A",3,IF(B35="B",7,IF(B35="C",15,IF(B35="D",25))))</f>
        <v>15</v>
      </c>
      <c r="O35" s="11">
        <f>(G35-M35)+((D35/30)*N35)</f>
        <v>34</v>
      </c>
    </row>
    <row r="36" spans="1:15" x14ac:dyDescent="0.15">
      <c r="A36" s="7">
        <f t="shared" si="9"/>
        <v>33</v>
      </c>
      <c r="B36" s="7" t="s">
        <v>18</v>
      </c>
      <c r="C36" s="7">
        <f t="shared" si="5"/>
        <v>15</v>
      </c>
      <c r="D36" s="7">
        <v>5</v>
      </c>
      <c r="E36" s="7">
        <v>4</v>
      </c>
      <c r="F36" s="8">
        <f t="shared" si="6"/>
        <v>24</v>
      </c>
      <c r="G36" s="11">
        <f t="shared" si="7"/>
        <v>2.5</v>
      </c>
      <c r="H36" s="7">
        <v>7.89</v>
      </c>
      <c r="I36" s="11">
        <f>E36*H36</f>
        <v>31.56</v>
      </c>
      <c r="J36" s="11">
        <f>(D36/30)*C36*H36</f>
        <v>19.724999999999998</v>
      </c>
      <c r="K36" s="12">
        <f t="shared" si="8"/>
        <v>11.835000000000001</v>
      </c>
      <c r="L36" s="7">
        <f>IF(B36="A",5,IF(B36="B",10,IF(B36="C",15,IF(B36="D",22))))</f>
        <v>10</v>
      </c>
      <c r="M36" s="11">
        <f>(D36/30)*L36</f>
        <v>1.6666666666666665</v>
      </c>
      <c r="N36" s="7">
        <f>IF(B36="A",3,IF(B36="B",7,IF(B36="C",15,IF(B36="D",25))))</f>
        <v>7</v>
      </c>
      <c r="O36" s="11">
        <f>(G36-M36)+((D36/30)*N36)</f>
        <v>2</v>
      </c>
    </row>
    <row r="37" spans="1:15" x14ac:dyDescent="0.15">
      <c r="A37" s="7">
        <f t="shared" si="9"/>
        <v>34</v>
      </c>
      <c r="B37" s="7" t="s">
        <v>18</v>
      </c>
      <c r="C37" s="7">
        <f t="shared" ref="C37:C43" si="10">IF(B37="A",8,IF(B37="B",15,IF(B37="C",20,IF(B37="D",30))))</f>
        <v>15</v>
      </c>
      <c r="D37" s="7">
        <v>60</v>
      </c>
      <c r="E37" s="7">
        <v>45</v>
      </c>
      <c r="F37" s="8">
        <f t="shared" ref="F37:F43" si="11">(E37/D37)*30</f>
        <v>22.5</v>
      </c>
      <c r="G37" s="11">
        <f t="shared" ref="G37:G43" si="12">(D37/30)*C37</f>
        <v>30</v>
      </c>
      <c r="H37" s="7">
        <v>9.32</v>
      </c>
      <c r="I37" s="11">
        <f>E37*H37</f>
        <v>419.40000000000003</v>
      </c>
      <c r="J37" s="11">
        <f>(D37/30)*C37*H37</f>
        <v>279.60000000000002</v>
      </c>
      <c r="K37" s="12">
        <f t="shared" ref="K37:K43" si="13">I37-J37</f>
        <v>139.80000000000001</v>
      </c>
      <c r="L37" s="7">
        <f>IF(B37="A",5,IF(B37="B",10,IF(B37="C",15,IF(B37="D",22))))</f>
        <v>10</v>
      </c>
      <c r="M37" s="11">
        <f>(D37/30)*L37</f>
        <v>20</v>
      </c>
      <c r="N37" s="7">
        <f>IF(B37="A",3,IF(B37="B",7,IF(B37="C",15,IF(B37="D",25))))</f>
        <v>7</v>
      </c>
      <c r="O37" s="11">
        <f>(G37-M37)+((D37/30)*N37)</f>
        <v>24</v>
      </c>
    </row>
    <row r="38" spans="1:15" x14ac:dyDescent="0.15">
      <c r="A38" s="7">
        <f t="shared" ref="A38:A43" si="14">A37+1</f>
        <v>35</v>
      </c>
      <c r="B38" s="7" t="s">
        <v>20</v>
      </c>
      <c r="C38" s="7">
        <f t="shared" si="10"/>
        <v>20</v>
      </c>
      <c r="D38" s="7">
        <v>8</v>
      </c>
      <c r="E38" s="7">
        <v>1</v>
      </c>
      <c r="F38" s="8">
        <f t="shared" si="11"/>
        <v>3.75</v>
      </c>
      <c r="G38" s="11">
        <f t="shared" si="12"/>
        <v>5.333333333333333</v>
      </c>
      <c r="H38" s="7">
        <v>4.6500000000000004</v>
      </c>
      <c r="I38" s="11">
        <f>E38*H38</f>
        <v>4.6500000000000004</v>
      </c>
      <c r="J38" s="11">
        <f>(D38/30)*C38*H38</f>
        <v>24.8</v>
      </c>
      <c r="K38" s="12">
        <f t="shared" si="13"/>
        <v>-20.149999999999999</v>
      </c>
      <c r="L38" s="7">
        <f>IF(B38="A",5,IF(B38="B",10,IF(B38="C",15,IF(B38="D",22))))</f>
        <v>15</v>
      </c>
      <c r="M38" s="11">
        <f>(D38/30)*L38</f>
        <v>4</v>
      </c>
      <c r="N38" s="7">
        <f>IF(B38="A",3,IF(B38="B",7,IF(B38="C",15,IF(B38="D",25))))</f>
        <v>15</v>
      </c>
      <c r="O38" s="11">
        <f>(G38-M38)+((D38/30)*N38)</f>
        <v>5.333333333333333</v>
      </c>
    </row>
    <row r="39" spans="1:15" x14ac:dyDescent="0.15">
      <c r="A39" s="7">
        <f t="shared" si="14"/>
        <v>36</v>
      </c>
      <c r="B39" s="7" t="s">
        <v>17</v>
      </c>
      <c r="C39" s="7">
        <f t="shared" si="10"/>
        <v>8</v>
      </c>
      <c r="D39" s="7">
        <v>58</v>
      </c>
      <c r="E39" s="7">
        <v>11</v>
      </c>
      <c r="F39" s="8">
        <f t="shared" si="11"/>
        <v>5.6896551724137927</v>
      </c>
      <c r="G39" s="11">
        <f t="shared" si="12"/>
        <v>15.466666666666667</v>
      </c>
      <c r="H39" s="7">
        <v>6.44</v>
      </c>
      <c r="I39" s="11">
        <f>E39*H39</f>
        <v>70.84</v>
      </c>
      <c r="J39" s="11">
        <f>(D39/30)*C39*H39</f>
        <v>99.605333333333334</v>
      </c>
      <c r="K39" s="12">
        <f t="shared" si="13"/>
        <v>-28.765333333333331</v>
      </c>
      <c r="L39" s="7">
        <f>IF(B39="A",5,IF(B39="B",10,IF(B39="C",15,IF(B39="D",22))))</f>
        <v>5</v>
      </c>
      <c r="M39" s="11">
        <f>(D39/30)*L39</f>
        <v>9.6666666666666661</v>
      </c>
      <c r="N39" s="7">
        <f>IF(B39="A",3,IF(B39="B",7,IF(B39="C",15,IF(B39="D",25))))</f>
        <v>3</v>
      </c>
      <c r="O39" s="11">
        <f>(G39-M39)+((D39/30)*N39)</f>
        <v>11.600000000000001</v>
      </c>
    </row>
    <row r="40" spans="1:15" x14ac:dyDescent="0.15">
      <c r="A40" s="7">
        <f t="shared" si="14"/>
        <v>37</v>
      </c>
      <c r="B40" s="7" t="s">
        <v>19</v>
      </c>
      <c r="C40" s="7">
        <f t="shared" si="10"/>
        <v>30</v>
      </c>
      <c r="D40" s="7">
        <v>9</v>
      </c>
      <c r="E40" s="7">
        <v>0</v>
      </c>
      <c r="F40" s="8">
        <f t="shared" si="11"/>
        <v>0</v>
      </c>
      <c r="G40" s="11">
        <f t="shared" si="12"/>
        <v>9</v>
      </c>
      <c r="H40" s="7">
        <v>5.76</v>
      </c>
      <c r="I40" s="11">
        <f>E40*H40</f>
        <v>0</v>
      </c>
      <c r="J40" s="11">
        <f>(D40/30)*C40*H40</f>
        <v>51.839999999999996</v>
      </c>
      <c r="K40" s="12">
        <f t="shared" si="13"/>
        <v>-51.839999999999996</v>
      </c>
      <c r="L40" s="7">
        <f>IF(B40="A",5,IF(B40="B",10,IF(B40="C",15,IF(B40="D",22))))</f>
        <v>22</v>
      </c>
      <c r="M40" s="11">
        <f>(D40/30)*L40</f>
        <v>6.6</v>
      </c>
      <c r="N40" s="7">
        <f>IF(B40="A",3,IF(B40="B",7,IF(B40="C",15,IF(B40="D",25))))</f>
        <v>25</v>
      </c>
      <c r="O40" s="11">
        <f>(G40-M40)+((D40/30)*N40)</f>
        <v>9.9</v>
      </c>
    </row>
    <row r="41" spans="1:15" x14ac:dyDescent="0.15">
      <c r="A41" s="7">
        <f t="shared" si="14"/>
        <v>38</v>
      </c>
      <c r="B41" s="7" t="s">
        <v>17</v>
      </c>
      <c r="C41" s="7">
        <f t="shared" si="10"/>
        <v>8</v>
      </c>
      <c r="D41" s="7">
        <v>202</v>
      </c>
      <c r="E41" s="7">
        <v>0</v>
      </c>
      <c r="F41" s="8">
        <f t="shared" si="11"/>
        <v>0</v>
      </c>
      <c r="G41" s="11">
        <f t="shared" si="12"/>
        <v>53.866666666666667</v>
      </c>
      <c r="H41" s="7">
        <v>2.12</v>
      </c>
      <c r="I41" s="11">
        <f>E41*H41</f>
        <v>0</v>
      </c>
      <c r="J41" s="11">
        <f>(D41/30)*C41*H41</f>
        <v>114.19733333333335</v>
      </c>
      <c r="K41" s="12">
        <f t="shared" si="13"/>
        <v>-114.19733333333335</v>
      </c>
      <c r="L41" s="7">
        <f>IF(B41="A",5,IF(B41="B",10,IF(B41="C",15,IF(B41="D",22))))</f>
        <v>5</v>
      </c>
      <c r="M41" s="11">
        <f>(D41/30)*L41</f>
        <v>33.666666666666664</v>
      </c>
      <c r="N41" s="7">
        <f>IF(B41="A",3,IF(B41="B",7,IF(B41="C",15,IF(B41="D",25))))</f>
        <v>3</v>
      </c>
      <c r="O41" s="11">
        <f>(G41-M41)+((D41/30)*N41)</f>
        <v>40.400000000000006</v>
      </c>
    </row>
    <row r="42" spans="1:15" x14ac:dyDescent="0.15">
      <c r="A42" s="7">
        <f t="shared" si="14"/>
        <v>39</v>
      </c>
      <c r="B42" s="7" t="s">
        <v>17</v>
      </c>
      <c r="C42" s="7">
        <f t="shared" si="10"/>
        <v>8</v>
      </c>
      <c r="D42" s="7">
        <v>9</v>
      </c>
      <c r="E42" s="7">
        <v>77</v>
      </c>
      <c r="F42" s="8">
        <f t="shared" si="11"/>
        <v>256.66666666666669</v>
      </c>
      <c r="G42" s="11">
        <f t="shared" si="12"/>
        <v>2.4</v>
      </c>
      <c r="H42" s="7">
        <v>3.56</v>
      </c>
      <c r="I42" s="11">
        <f>E42*H42</f>
        <v>274.12</v>
      </c>
      <c r="J42" s="11">
        <f>(D42/30)*C42*H42</f>
        <v>8.5440000000000005</v>
      </c>
      <c r="K42" s="12">
        <f t="shared" si="13"/>
        <v>265.57600000000002</v>
      </c>
      <c r="L42" s="7">
        <f>IF(B42="A",5,IF(B42="B",10,IF(B42="C",15,IF(B42="D",22))))</f>
        <v>5</v>
      </c>
      <c r="M42" s="11">
        <f>(D42/30)*L42</f>
        <v>1.5</v>
      </c>
      <c r="N42" s="7">
        <f>IF(B42="A",3,IF(B42="B",7,IF(B42="C",15,IF(B42="D",25))))</f>
        <v>3</v>
      </c>
      <c r="O42" s="11">
        <f>(G42-M42)+((D42/30)*N42)</f>
        <v>1.7999999999999998</v>
      </c>
    </row>
    <row r="43" spans="1:15" x14ac:dyDescent="0.15">
      <c r="A43" s="7">
        <f t="shared" si="14"/>
        <v>40</v>
      </c>
      <c r="B43" s="7" t="s">
        <v>17</v>
      </c>
      <c r="C43" s="7">
        <f t="shared" si="10"/>
        <v>8</v>
      </c>
      <c r="D43" s="7">
        <v>85</v>
      </c>
      <c r="E43" s="7">
        <v>18</v>
      </c>
      <c r="F43" s="8">
        <f t="shared" si="11"/>
        <v>6.3529411764705879</v>
      </c>
      <c r="G43" s="11">
        <f t="shared" si="12"/>
        <v>22.666666666666668</v>
      </c>
      <c r="H43" s="7">
        <v>4.8899999999999997</v>
      </c>
      <c r="I43" s="11">
        <f>E43*H43</f>
        <v>88.02</v>
      </c>
      <c r="J43" s="11">
        <f>(D43/30)*C43*H43</f>
        <v>110.84</v>
      </c>
      <c r="K43" s="12">
        <f t="shared" si="13"/>
        <v>-22.820000000000007</v>
      </c>
      <c r="L43" s="7">
        <f>IF(B43="A",5,IF(B43="B",10,IF(B43="C",15,IF(B43="D",22))))</f>
        <v>5</v>
      </c>
      <c r="M43" s="11">
        <f>(D43/30)*L43</f>
        <v>14.166666666666668</v>
      </c>
      <c r="N43" s="7">
        <f>IF(B43="A",3,IF(B43="B",7,IF(B43="C",15,IF(B43="D",25))))</f>
        <v>3</v>
      </c>
      <c r="O43" s="11">
        <f>(G43-M43)+((D43/30)*N43)</f>
        <v>17</v>
      </c>
    </row>
    <row r="45" spans="1:15" x14ac:dyDescent="0.15">
      <c r="I45" s="11">
        <f>SUM(I4:I43)</f>
        <v>21864.690000000002</v>
      </c>
      <c r="J45" s="11">
        <f>SUM(J4:J43)</f>
        <v>18263.249</v>
      </c>
      <c r="K45" s="12">
        <f>SUM(K4:K43)</f>
        <v>3601.4410000000003</v>
      </c>
    </row>
  </sheetData>
  <printOptions gridLines="1" gridLinesSet="0"/>
  <pageMargins left="0.19685039370078741" right="0.19685039370078741" top="0.39370078740157483" bottom="0.39370078740157483" header="0.11811023622047245" footer="0.11811023622047245"/>
  <pageSetup paperSize="270" scale="80" orientation="landscape" horizontalDpi="300" verticalDpi="300" r:id="rId1"/>
  <headerFooter alignWithMargins="0">
    <oddHeader>&amp;A</oddHeader>
    <oddFooter>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tabela 2.1</vt:lpstr>
      <vt:lpstr>tabela 2.2</vt:lpstr>
      <vt:lpstr>tabela 2.4</vt:lpstr>
      <vt:lpstr>Banco_de_dados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Roberto</dc:creator>
  <cp:lastModifiedBy>Roberto</cp:lastModifiedBy>
  <dcterms:created xsi:type="dcterms:W3CDTF">2003-05-21T17:41:21Z</dcterms:created>
  <dcterms:modified xsi:type="dcterms:W3CDTF">2013-10-31T18:20:18Z</dcterms:modified>
</cp:coreProperties>
</file>