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o\Google Drive\documentos recuperados\Gerência de Preços Ebook\"/>
    </mc:Choice>
  </mc:AlternateContent>
  <xr:revisionPtr revIDLastSave="0" documentId="13_ncr:1_{955719F7-211C-4E97-A9FE-F0AEAD761247}" xr6:coauthVersionLast="47" xr6:coauthVersionMax="47" xr10:uidLastSave="{00000000-0000-0000-0000-000000000000}"/>
  <bookViews>
    <workbookView xWindow="-120" yWindow="-120" windowWidth="20730" windowHeight="11160" tabRatio="604" activeTab="1" xr2:uid="{00000000-000D-0000-FFFF-FFFF00000000}"/>
  </bookViews>
  <sheets>
    <sheet name="base" sheetId="1" r:id="rId1"/>
    <sheet name="cálculos" sheetId="3" r:id="rId2"/>
    <sheet name="dispersão de descontos" sheetId="5" r:id="rId3"/>
    <sheet name="agrupament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5" i="3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3" i="1"/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5" i="3"/>
  <c r="U85" i="3" l="1"/>
  <c r="B82" i="4"/>
  <c r="U61" i="3"/>
  <c r="B58" i="4"/>
  <c r="U9" i="3"/>
  <c r="B6" i="4"/>
  <c r="U5" i="3"/>
  <c r="B2" i="4"/>
  <c r="B97" i="4"/>
  <c r="U100" i="3"/>
  <c r="U96" i="3"/>
  <c r="B93" i="4"/>
  <c r="B89" i="4"/>
  <c r="U92" i="3"/>
  <c r="B85" i="4"/>
  <c r="U88" i="3"/>
  <c r="U84" i="3"/>
  <c r="B81" i="4"/>
  <c r="B77" i="4"/>
  <c r="U80" i="3"/>
  <c r="B73" i="4"/>
  <c r="U76" i="3"/>
  <c r="U72" i="3"/>
  <c r="B69" i="4"/>
  <c r="B65" i="4"/>
  <c r="U68" i="3"/>
  <c r="B61" i="4"/>
  <c r="U64" i="3"/>
  <c r="U60" i="3"/>
  <c r="B57" i="4"/>
  <c r="B53" i="4"/>
  <c r="U56" i="3"/>
  <c r="B49" i="4"/>
  <c r="U52" i="3"/>
  <c r="U48" i="3"/>
  <c r="B45" i="4"/>
  <c r="B41" i="4"/>
  <c r="U44" i="3"/>
  <c r="B37" i="4"/>
  <c r="U40" i="3"/>
  <c r="U36" i="3"/>
  <c r="B33" i="4"/>
  <c r="B29" i="4"/>
  <c r="U32" i="3"/>
  <c r="B25" i="4"/>
  <c r="U28" i="3"/>
  <c r="B21" i="4"/>
  <c r="U24" i="3"/>
  <c r="B17" i="4"/>
  <c r="U20" i="3"/>
  <c r="U16" i="3"/>
  <c r="B13" i="4"/>
  <c r="B9" i="4"/>
  <c r="U12" i="3"/>
  <c r="B5" i="4"/>
  <c r="U8" i="3"/>
  <c r="U97" i="3"/>
  <c r="B94" i="4"/>
  <c r="U89" i="3"/>
  <c r="B86" i="4"/>
  <c r="U77" i="3"/>
  <c r="B74" i="4"/>
  <c r="U69" i="3"/>
  <c r="B66" i="4"/>
  <c r="U53" i="3"/>
  <c r="B50" i="4"/>
  <c r="U45" i="3"/>
  <c r="B42" i="4"/>
  <c r="U37" i="3"/>
  <c r="B34" i="4"/>
  <c r="U29" i="3"/>
  <c r="B26" i="4"/>
  <c r="U21" i="3"/>
  <c r="B18" i="4"/>
  <c r="U17" i="3"/>
  <c r="B14" i="4"/>
  <c r="U103" i="3"/>
  <c r="B100" i="4"/>
  <c r="U99" i="3"/>
  <c r="B96" i="4"/>
  <c r="U95" i="3"/>
  <c r="B92" i="4"/>
  <c r="U91" i="3"/>
  <c r="B88" i="4"/>
  <c r="U87" i="3"/>
  <c r="B84" i="4"/>
  <c r="U83" i="3"/>
  <c r="B80" i="4"/>
  <c r="U79" i="3"/>
  <c r="B76" i="4"/>
  <c r="U75" i="3"/>
  <c r="B72" i="4"/>
  <c r="U71" i="3"/>
  <c r="B68" i="4"/>
  <c r="U67" i="3"/>
  <c r="B64" i="4"/>
  <c r="U63" i="3"/>
  <c r="B60" i="4"/>
  <c r="U59" i="3"/>
  <c r="B56" i="4"/>
  <c r="U55" i="3"/>
  <c r="B52" i="4"/>
  <c r="U51" i="3"/>
  <c r="B48" i="4"/>
  <c r="U47" i="3"/>
  <c r="B44" i="4"/>
  <c r="U43" i="3"/>
  <c r="B40" i="4"/>
  <c r="U39" i="3"/>
  <c r="B36" i="4"/>
  <c r="U35" i="3"/>
  <c r="B32" i="4"/>
  <c r="U31" i="3"/>
  <c r="B28" i="4"/>
  <c r="U27" i="3"/>
  <c r="B24" i="4"/>
  <c r="U23" i="3"/>
  <c r="B20" i="4"/>
  <c r="U19" i="3"/>
  <c r="B16" i="4"/>
  <c r="U15" i="3"/>
  <c r="B12" i="4"/>
  <c r="U11" i="3"/>
  <c r="B8" i="4"/>
  <c r="U7" i="3"/>
  <c r="B4" i="4"/>
  <c r="U101" i="3"/>
  <c r="B98" i="4"/>
  <c r="U93" i="3"/>
  <c r="B90" i="4"/>
  <c r="U81" i="3"/>
  <c r="B78" i="4"/>
  <c r="U73" i="3"/>
  <c r="B70" i="4"/>
  <c r="U65" i="3"/>
  <c r="B62" i="4"/>
  <c r="U57" i="3"/>
  <c r="B54" i="4"/>
  <c r="U49" i="3"/>
  <c r="B46" i="4"/>
  <c r="U41" i="3"/>
  <c r="B38" i="4"/>
  <c r="U33" i="3"/>
  <c r="B30" i="4"/>
  <c r="U25" i="3"/>
  <c r="B22" i="4"/>
  <c r="U13" i="3"/>
  <c r="B10" i="4"/>
  <c r="U102" i="3"/>
  <c r="B99" i="4"/>
  <c r="B95" i="4"/>
  <c r="U98" i="3"/>
  <c r="B91" i="4"/>
  <c r="U94" i="3"/>
  <c r="U90" i="3"/>
  <c r="B87" i="4"/>
  <c r="B83" i="4"/>
  <c r="U86" i="3"/>
  <c r="U82" i="3"/>
  <c r="B79" i="4"/>
  <c r="U78" i="3"/>
  <c r="B75" i="4"/>
  <c r="B71" i="4"/>
  <c r="U74" i="3"/>
  <c r="U70" i="3"/>
  <c r="B67" i="4"/>
  <c r="U66" i="3"/>
  <c r="B63" i="4"/>
  <c r="B59" i="4"/>
  <c r="U62" i="3"/>
  <c r="U58" i="3"/>
  <c r="B55" i="4"/>
  <c r="U54" i="3"/>
  <c r="B51" i="4"/>
  <c r="U50" i="3"/>
  <c r="B47" i="4"/>
  <c r="B43" i="4"/>
  <c r="U46" i="3"/>
  <c r="U42" i="3"/>
  <c r="B39" i="4"/>
  <c r="U38" i="3"/>
  <c r="B35" i="4"/>
  <c r="U34" i="3"/>
  <c r="B31" i="4"/>
  <c r="B27" i="4"/>
  <c r="U30" i="3"/>
  <c r="U26" i="3"/>
  <c r="B23" i="4"/>
  <c r="U22" i="3"/>
  <c r="B19" i="4"/>
  <c r="B15" i="4"/>
  <c r="U18" i="3"/>
  <c r="U14" i="3"/>
  <c r="B11" i="4"/>
  <c r="U10" i="3"/>
  <c r="B7" i="4"/>
  <c r="B3" i="4"/>
  <c r="U6" i="3"/>
  <c r="K5" i="3"/>
  <c r="C2" i="4" s="1"/>
  <c r="K6" i="3"/>
  <c r="C3" i="4" s="1"/>
  <c r="K7" i="3"/>
  <c r="C4" i="4" s="1"/>
  <c r="K8" i="3"/>
  <c r="C5" i="4" s="1"/>
  <c r="K9" i="3"/>
  <c r="C6" i="4" s="1"/>
  <c r="K10" i="3"/>
  <c r="C7" i="4" s="1"/>
  <c r="K11" i="3"/>
  <c r="C8" i="4" s="1"/>
  <c r="K12" i="3"/>
  <c r="C9" i="4" s="1"/>
  <c r="K13" i="3"/>
  <c r="C10" i="4" s="1"/>
  <c r="K14" i="3"/>
  <c r="C11" i="4" s="1"/>
  <c r="K15" i="3"/>
  <c r="C12" i="4" s="1"/>
  <c r="K16" i="3"/>
  <c r="C13" i="4" s="1"/>
  <c r="K17" i="3"/>
  <c r="C14" i="4" s="1"/>
  <c r="K18" i="3"/>
  <c r="C15" i="4" s="1"/>
  <c r="K19" i="3"/>
  <c r="C16" i="4" s="1"/>
  <c r="K20" i="3"/>
  <c r="C17" i="4" s="1"/>
  <c r="K21" i="3"/>
  <c r="C18" i="4" s="1"/>
  <c r="K22" i="3"/>
  <c r="C19" i="4" s="1"/>
  <c r="K23" i="3"/>
  <c r="C20" i="4" s="1"/>
  <c r="K24" i="3"/>
  <c r="C21" i="4" s="1"/>
  <c r="K25" i="3"/>
  <c r="C22" i="4" s="1"/>
  <c r="K26" i="3"/>
  <c r="C23" i="4" s="1"/>
  <c r="K27" i="3"/>
  <c r="C24" i="4" s="1"/>
  <c r="K28" i="3"/>
  <c r="C25" i="4" s="1"/>
  <c r="K29" i="3"/>
  <c r="C26" i="4" s="1"/>
  <c r="K30" i="3"/>
  <c r="C27" i="4" s="1"/>
  <c r="K31" i="3"/>
  <c r="C28" i="4" s="1"/>
  <c r="K32" i="3"/>
  <c r="C29" i="4" s="1"/>
  <c r="K33" i="3"/>
  <c r="C30" i="4" s="1"/>
  <c r="K34" i="3"/>
  <c r="C31" i="4" s="1"/>
  <c r="K35" i="3"/>
  <c r="C32" i="4" s="1"/>
  <c r="K36" i="3"/>
  <c r="C33" i="4" s="1"/>
  <c r="K37" i="3"/>
  <c r="C34" i="4" s="1"/>
  <c r="K38" i="3"/>
  <c r="C35" i="4" s="1"/>
  <c r="K39" i="3"/>
  <c r="C36" i="4" s="1"/>
  <c r="K40" i="3"/>
  <c r="C37" i="4" s="1"/>
  <c r="K41" i="3"/>
  <c r="C38" i="4" s="1"/>
  <c r="K42" i="3"/>
  <c r="C39" i="4" s="1"/>
  <c r="K43" i="3"/>
  <c r="C40" i="4" s="1"/>
  <c r="K44" i="3"/>
  <c r="C41" i="4" s="1"/>
  <c r="K45" i="3"/>
  <c r="C42" i="4" s="1"/>
  <c r="K46" i="3"/>
  <c r="C43" i="4" s="1"/>
  <c r="K47" i="3"/>
  <c r="C44" i="4" s="1"/>
  <c r="K48" i="3"/>
  <c r="C45" i="4" s="1"/>
  <c r="K49" i="3"/>
  <c r="C46" i="4" s="1"/>
  <c r="K50" i="3"/>
  <c r="C47" i="4" s="1"/>
  <c r="K51" i="3"/>
  <c r="C48" i="4" s="1"/>
  <c r="K52" i="3"/>
  <c r="C49" i="4" s="1"/>
  <c r="K53" i="3"/>
  <c r="C50" i="4" s="1"/>
  <c r="K54" i="3"/>
  <c r="C51" i="4" s="1"/>
  <c r="K55" i="3"/>
  <c r="C52" i="4" s="1"/>
  <c r="K56" i="3"/>
  <c r="C53" i="4" s="1"/>
  <c r="K57" i="3"/>
  <c r="C54" i="4" s="1"/>
  <c r="K58" i="3"/>
  <c r="C55" i="4" s="1"/>
  <c r="K59" i="3"/>
  <c r="C56" i="4" s="1"/>
  <c r="K60" i="3"/>
  <c r="C57" i="4" s="1"/>
  <c r="K61" i="3"/>
  <c r="C58" i="4" s="1"/>
  <c r="K62" i="3"/>
  <c r="C59" i="4" s="1"/>
  <c r="K63" i="3"/>
  <c r="C60" i="4" s="1"/>
  <c r="K64" i="3"/>
  <c r="C61" i="4" s="1"/>
  <c r="K65" i="3"/>
  <c r="C62" i="4" s="1"/>
  <c r="K66" i="3"/>
  <c r="C63" i="4" s="1"/>
  <c r="K67" i="3"/>
  <c r="C64" i="4" s="1"/>
  <c r="K68" i="3"/>
  <c r="C65" i="4" s="1"/>
  <c r="K69" i="3"/>
  <c r="C66" i="4" s="1"/>
  <c r="K70" i="3"/>
  <c r="C67" i="4" s="1"/>
  <c r="K71" i="3"/>
  <c r="C68" i="4" s="1"/>
  <c r="K72" i="3"/>
  <c r="C69" i="4" s="1"/>
  <c r="K73" i="3"/>
  <c r="C70" i="4" s="1"/>
  <c r="K74" i="3"/>
  <c r="C71" i="4" s="1"/>
  <c r="K75" i="3"/>
  <c r="C72" i="4" s="1"/>
  <c r="K76" i="3"/>
  <c r="C73" i="4" s="1"/>
  <c r="K77" i="3"/>
  <c r="C74" i="4" s="1"/>
  <c r="K78" i="3"/>
  <c r="C75" i="4" s="1"/>
  <c r="K79" i="3"/>
  <c r="C76" i="4" s="1"/>
  <c r="K80" i="3"/>
  <c r="C77" i="4" s="1"/>
  <c r="K81" i="3"/>
  <c r="C78" i="4" s="1"/>
  <c r="K82" i="3"/>
  <c r="C79" i="4" s="1"/>
  <c r="K83" i="3"/>
  <c r="C80" i="4" s="1"/>
  <c r="K84" i="3"/>
  <c r="C81" i="4" s="1"/>
  <c r="K85" i="3"/>
  <c r="C82" i="4" s="1"/>
  <c r="K86" i="3"/>
  <c r="C83" i="4" s="1"/>
  <c r="K87" i="3"/>
  <c r="C84" i="4" s="1"/>
  <c r="K88" i="3"/>
  <c r="C85" i="4" s="1"/>
  <c r="K89" i="3"/>
  <c r="C86" i="4" s="1"/>
  <c r="K90" i="3"/>
  <c r="C87" i="4" s="1"/>
  <c r="K91" i="3"/>
  <c r="C88" i="4" s="1"/>
  <c r="K92" i="3"/>
  <c r="C89" i="4" s="1"/>
  <c r="K93" i="3"/>
  <c r="C90" i="4" s="1"/>
  <c r="K94" i="3"/>
  <c r="C91" i="4" s="1"/>
  <c r="K95" i="3"/>
  <c r="C92" i="4" s="1"/>
  <c r="K96" i="3"/>
  <c r="C93" i="4" s="1"/>
  <c r="K97" i="3"/>
  <c r="C94" i="4" s="1"/>
  <c r="K98" i="3"/>
  <c r="C95" i="4" s="1"/>
  <c r="K99" i="3"/>
  <c r="C96" i="4" s="1"/>
  <c r="K100" i="3"/>
  <c r="C97" i="4" s="1"/>
  <c r="K101" i="3"/>
  <c r="C98" i="4" s="1"/>
  <c r="K102" i="3"/>
  <c r="C99" i="4" s="1"/>
  <c r="K103" i="3"/>
  <c r="C100" i="4" s="1"/>
  <c r="L5" i="3" l="1"/>
  <c r="L37" i="3"/>
  <c r="L21" i="3"/>
  <c r="L69" i="3"/>
  <c r="L101" i="3"/>
  <c r="L61" i="3"/>
  <c r="L93" i="3"/>
  <c r="L85" i="3"/>
  <c r="L53" i="3"/>
  <c r="L29" i="3"/>
  <c r="L77" i="3"/>
  <c r="L45" i="3"/>
  <c r="L13" i="3"/>
  <c r="L98" i="3"/>
  <c r="L90" i="3"/>
  <c r="L82" i="3"/>
  <c r="L74" i="3"/>
  <c r="L66" i="3"/>
  <c r="L58" i="3"/>
  <c r="L50" i="3"/>
  <c r="L42" i="3"/>
  <c r="L38" i="3"/>
  <c r="L30" i="3"/>
  <c r="L22" i="3"/>
  <c r="L14" i="3"/>
  <c r="L6" i="3"/>
  <c r="L91" i="3"/>
  <c r="L75" i="3"/>
  <c r="L59" i="3"/>
  <c r="L43" i="3"/>
  <c r="L35" i="3"/>
  <c r="L27" i="3"/>
  <c r="L11" i="3"/>
  <c r="L97" i="3"/>
  <c r="L89" i="3"/>
  <c r="L81" i="3"/>
  <c r="L73" i="3"/>
  <c r="L65" i="3"/>
  <c r="L57" i="3"/>
  <c r="L49" i="3"/>
  <c r="L41" i="3"/>
  <c r="L33" i="3"/>
  <c r="L25" i="3"/>
  <c r="L17" i="3"/>
  <c r="L9" i="3"/>
  <c r="L102" i="3"/>
  <c r="L94" i="3"/>
  <c r="L86" i="3"/>
  <c r="L78" i="3"/>
  <c r="L70" i="3"/>
  <c r="L62" i="3"/>
  <c r="L54" i="3"/>
  <c r="L46" i="3"/>
  <c r="L34" i="3"/>
  <c r="L26" i="3"/>
  <c r="L18" i="3"/>
  <c r="L10" i="3"/>
  <c r="L99" i="3"/>
  <c r="L83" i="3"/>
  <c r="L67" i="3"/>
  <c r="L51" i="3"/>
  <c r="L19" i="3"/>
  <c r="L100" i="3"/>
  <c r="L96" i="3"/>
  <c r="L92" i="3"/>
  <c r="L88" i="3"/>
  <c r="L84" i="3"/>
  <c r="L80" i="3"/>
  <c r="L76" i="3"/>
  <c r="L72" i="3"/>
  <c r="L68" i="3"/>
  <c r="L64" i="3"/>
  <c r="L60" i="3"/>
  <c r="L56" i="3"/>
  <c r="L52" i="3"/>
  <c r="L48" i="3"/>
  <c r="L44" i="3"/>
  <c r="L40" i="3"/>
  <c r="L36" i="3"/>
  <c r="L32" i="3"/>
  <c r="L28" i="3"/>
  <c r="L24" i="3"/>
  <c r="L20" i="3"/>
  <c r="L16" i="3"/>
  <c r="L12" i="3"/>
  <c r="L8" i="3"/>
  <c r="L103" i="3"/>
  <c r="L95" i="3"/>
  <c r="L87" i="3"/>
  <c r="L79" i="3"/>
  <c r="L71" i="3"/>
  <c r="L63" i="3"/>
  <c r="L55" i="3"/>
  <c r="L47" i="3"/>
  <c r="L39" i="3"/>
  <c r="L31" i="3"/>
  <c r="L23" i="3"/>
  <c r="L15" i="3"/>
  <c r="L7" i="3"/>
  <c r="D107" i="3"/>
  <c r="B105" i="3"/>
  <c r="S12" i="3"/>
  <c r="S20" i="3"/>
  <c r="S28" i="3"/>
  <c r="S36" i="3"/>
  <c r="S44" i="3"/>
  <c r="S52" i="3"/>
  <c r="S60" i="3"/>
  <c r="S68" i="3"/>
  <c r="S76" i="3"/>
  <c r="S84" i="3"/>
  <c r="S92" i="3"/>
  <c r="S100" i="3"/>
  <c r="S5" i="3"/>
  <c r="S6" i="3"/>
  <c r="S7" i="3"/>
  <c r="S8" i="3"/>
  <c r="S9" i="3"/>
  <c r="S10" i="3"/>
  <c r="S11" i="3"/>
  <c r="S13" i="3"/>
  <c r="S14" i="3"/>
  <c r="S15" i="3"/>
  <c r="S16" i="3"/>
  <c r="S17" i="3"/>
  <c r="S18" i="3"/>
  <c r="S19" i="3"/>
  <c r="S21" i="3"/>
  <c r="S22" i="3"/>
  <c r="S23" i="3"/>
  <c r="S24" i="3"/>
  <c r="S25" i="3"/>
  <c r="S26" i="3"/>
  <c r="S27" i="3"/>
  <c r="S29" i="3"/>
  <c r="S30" i="3"/>
  <c r="S31" i="3"/>
  <c r="S32" i="3"/>
  <c r="S33" i="3"/>
  <c r="S34" i="3"/>
  <c r="S35" i="3"/>
  <c r="S37" i="3"/>
  <c r="S38" i="3"/>
  <c r="S39" i="3"/>
  <c r="S40" i="3"/>
  <c r="S41" i="3"/>
  <c r="S42" i="3"/>
  <c r="S43" i="3"/>
  <c r="S45" i="3"/>
  <c r="S46" i="3"/>
  <c r="S47" i="3"/>
  <c r="S48" i="3"/>
  <c r="S49" i="3"/>
  <c r="S50" i="3"/>
  <c r="S51" i="3"/>
  <c r="S53" i="3"/>
  <c r="S54" i="3"/>
  <c r="S55" i="3"/>
  <c r="S56" i="3"/>
  <c r="S57" i="3"/>
  <c r="S58" i="3"/>
  <c r="S59" i="3"/>
  <c r="S61" i="3"/>
  <c r="S62" i="3"/>
  <c r="S63" i="3"/>
  <c r="S64" i="3"/>
  <c r="S65" i="3"/>
  <c r="S66" i="3"/>
  <c r="S67" i="3"/>
  <c r="S69" i="3"/>
  <c r="S70" i="3"/>
  <c r="S71" i="3"/>
  <c r="S72" i="3"/>
  <c r="S73" i="3"/>
  <c r="S74" i="3"/>
  <c r="S75" i="3"/>
  <c r="S77" i="3"/>
  <c r="S78" i="3"/>
  <c r="S79" i="3"/>
  <c r="S80" i="3"/>
  <c r="S81" i="3"/>
  <c r="S82" i="3"/>
  <c r="S83" i="3"/>
  <c r="S85" i="3"/>
  <c r="S86" i="3"/>
  <c r="S87" i="3"/>
  <c r="S88" i="3"/>
  <c r="S89" i="3"/>
  <c r="S90" i="3"/>
  <c r="S91" i="3"/>
  <c r="S93" i="3"/>
  <c r="S94" i="3"/>
  <c r="S95" i="3"/>
  <c r="S96" i="3"/>
  <c r="S97" i="3"/>
  <c r="S98" i="3"/>
  <c r="S99" i="3"/>
  <c r="S101" i="3"/>
  <c r="S102" i="3"/>
  <c r="S103" i="3"/>
  <c r="M11" i="3"/>
  <c r="M15" i="3"/>
  <c r="M18" i="3"/>
  <c r="M5" i="3"/>
  <c r="M6" i="3"/>
  <c r="M7" i="3"/>
  <c r="M9" i="3"/>
  <c r="M13" i="3"/>
  <c r="M17" i="3"/>
  <c r="M19" i="3"/>
  <c r="M20" i="3"/>
  <c r="M23" i="3"/>
  <c r="M24" i="3"/>
  <c r="M25" i="3"/>
  <c r="M26" i="3"/>
  <c r="M30" i="3"/>
  <c r="M3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9" i="3"/>
  <c r="M60" i="3"/>
  <c r="M63" i="3"/>
  <c r="M64" i="3"/>
  <c r="M67" i="3"/>
  <c r="M68" i="3"/>
  <c r="M71" i="3"/>
  <c r="M72" i="3"/>
  <c r="M75" i="3"/>
  <c r="M76" i="3"/>
  <c r="M79" i="3"/>
  <c r="M80" i="3"/>
  <c r="M83" i="3"/>
  <c r="M84" i="3"/>
  <c r="M87" i="3"/>
  <c r="M88" i="3"/>
  <c r="M91" i="3"/>
  <c r="M92" i="3"/>
  <c r="M95" i="3"/>
  <c r="M96" i="3"/>
  <c r="M99" i="3"/>
  <c r="M100" i="3"/>
  <c r="M103" i="3"/>
  <c r="S105" i="3" l="1"/>
  <c r="M33" i="3"/>
  <c r="M29" i="3"/>
  <c r="M32" i="3"/>
  <c r="M16" i="3"/>
  <c r="M8" i="3"/>
  <c r="M28" i="3"/>
  <c r="M10" i="3"/>
  <c r="M14" i="3"/>
  <c r="M12" i="3"/>
  <c r="M102" i="3"/>
  <c r="M98" i="3"/>
  <c r="M94" i="3"/>
  <c r="M90" i="3"/>
  <c r="M86" i="3"/>
  <c r="M82" i="3"/>
  <c r="M78" i="3"/>
  <c r="M74" i="3"/>
  <c r="M70" i="3"/>
  <c r="M66" i="3"/>
  <c r="M62" i="3"/>
  <c r="M58" i="3"/>
  <c r="M101" i="3"/>
  <c r="M97" i="3"/>
  <c r="M93" i="3"/>
  <c r="M89" i="3"/>
  <c r="M85" i="3"/>
  <c r="M81" i="3"/>
  <c r="M77" i="3"/>
  <c r="M73" i="3"/>
  <c r="M69" i="3"/>
  <c r="M65" i="3"/>
  <c r="M61" i="3"/>
  <c r="M57" i="3"/>
  <c r="M35" i="3"/>
  <c r="M31" i="3"/>
  <c r="M27" i="3"/>
  <c r="M22" i="3"/>
  <c r="M21" i="3"/>
  <c r="C105" i="3" l="1"/>
  <c r="D105" i="3" s="1"/>
  <c r="T89" i="3" l="1"/>
  <c r="T69" i="3"/>
  <c r="T45" i="3"/>
  <c r="T25" i="3"/>
  <c r="T5" i="3"/>
  <c r="T85" i="3"/>
  <c r="T53" i="3"/>
  <c r="T33" i="3"/>
  <c r="T97" i="3"/>
  <c r="T65" i="3"/>
  <c r="T18" i="3"/>
  <c r="T101" i="3"/>
  <c r="T77" i="3"/>
  <c r="T57" i="3"/>
  <c r="T37" i="3"/>
  <c r="T16" i="3"/>
  <c r="T100" i="3"/>
  <c r="T76" i="3"/>
  <c r="T68" i="3"/>
  <c r="T42" i="3"/>
  <c r="T21" i="3"/>
  <c r="T13" i="3"/>
  <c r="T82" i="3"/>
  <c r="T74" i="3"/>
  <c r="T50" i="3"/>
  <c r="T41" i="3"/>
  <c r="T32" i="3"/>
  <c r="T10" i="3"/>
  <c r="T93" i="3"/>
  <c r="T81" i="3"/>
  <c r="T73" i="3"/>
  <c r="T61" i="3"/>
  <c r="T49" i="3"/>
  <c r="T40" i="3"/>
  <c r="T29" i="3"/>
  <c r="T17" i="3"/>
  <c r="T9" i="3"/>
  <c r="I16" i="3"/>
  <c r="I40" i="3"/>
  <c r="I100" i="3"/>
  <c r="I32" i="3"/>
  <c r="N6" i="3"/>
  <c r="I76" i="3"/>
  <c r="I68" i="3"/>
  <c r="M105" i="3"/>
  <c r="N96" i="3"/>
  <c r="N84" i="3"/>
  <c r="N76" i="3"/>
  <c r="N72" i="3"/>
  <c r="N64" i="3"/>
  <c r="N56" i="3"/>
  <c r="N36" i="3"/>
  <c r="N28" i="3"/>
  <c r="N20" i="3"/>
  <c r="N8" i="3"/>
  <c r="N100" i="3"/>
  <c r="N92" i="3"/>
  <c r="N88" i="3"/>
  <c r="N80" i="3"/>
  <c r="N68" i="3"/>
  <c r="N60" i="3"/>
  <c r="N52" i="3"/>
  <c r="N44" i="3"/>
  <c r="N24" i="3"/>
  <c r="N12" i="3"/>
  <c r="I82" i="3"/>
  <c r="N82" i="3"/>
  <c r="I50" i="3"/>
  <c r="N50" i="3"/>
  <c r="I18" i="3"/>
  <c r="N18" i="3"/>
  <c r="I10" i="3"/>
  <c r="N10" i="3"/>
  <c r="N66" i="3"/>
  <c r="N58" i="3"/>
  <c r="N103" i="3"/>
  <c r="N99" i="3"/>
  <c r="N95" i="3"/>
  <c r="N91" i="3"/>
  <c r="N87" i="3"/>
  <c r="N83" i="3"/>
  <c r="N79" i="3"/>
  <c r="N75" i="3"/>
  <c r="N71" i="3"/>
  <c r="N67" i="3"/>
  <c r="N63" i="3"/>
  <c r="N59" i="3"/>
  <c r="N7" i="3"/>
  <c r="N98" i="3"/>
  <c r="N34" i="3"/>
  <c r="I74" i="3"/>
  <c r="N74" i="3"/>
  <c r="I42" i="3"/>
  <c r="N42" i="3"/>
  <c r="N90" i="3"/>
  <c r="N26" i="3"/>
  <c r="N55" i="3"/>
  <c r="N47" i="3"/>
  <c r="N35" i="3"/>
  <c r="N27" i="3"/>
  <c r="N19" i="3"/>
  <c r="N11" i="3"/>
  <c r="N51" i="3"/>
  <c r="N43" i="3"/>
  <c r="N39" i="3"/>
  <c r="N31" i="3"/>
  <c r="N23" i="3"/>
  <c r="N15" i="3"/>
  <c r="I101" i="3"/>
  <c r="N101" i="3"/>
  <c r="I97" i="3"/>
  <c r="N97" i="3"/>
  <c r="I93" i="3"/>
  <c r="N93" i="3"/>
  <c r="I89" i="3"/>
  <c r="N89" i="3"/>
  <c r="I85" i="3"/>
  <c r="N85" i="3"/>
  <c r="I81" i="3"/>
  <c r="N81" i="3"/>
  <c r="I77" i="3"/>
  <c r="N77" i="3"/>
  <c r="I73" i="3"/>
  <c r="N73" i="3"/>
  <c r="I69" i="3"/>
  <c r="N69" i="3"/>
  <c r="I65" i="3"/>
  <c r="N65" i="3"/>
  <c r="I61" i="3"/>
  <c r="N61" i="3"/>
  <c r="I57" i="3"/>
  <c r="N57" i="3"/>
  <c r="I53" i="3"/>
  <c r="N53" i="3"/>
  <c r="I49" i="3"/>
  <c r="N49" i="3"/>
  <c r="I45" i="3"/>
  <c r="N45" i="3"/>
  <c r="I41" i="3"/>
  <c r="N41" i="3"/>
  <c r="I37" i="3"/>
  <c r="N37" i="3"/>
  <c r="I33" i="3"/>
  <c r="N33" i="3"/>
  <c r="I29" i="3"/>
  <c r="N29" i="3"/>
  <c r="I25" i="3"/>
  <c r="N25" i="3"/>
  <c r="I21" i="3"/>
  <c r="N21" i="3"/>
  <c r="I17" i="3"/>
  <c r="N17" i="3"/>
  <c r="I13" i="3"/>
  <c r="N13" i="3"/>
  <c r="I9" i="3"/>
  <c r="N9" i="3"/>
  <c r="I5" i="3"/>
  <c r="N5" i="3"/>
  <c r="N102" i="3"/>
  <c r="N94" i="3"/>
  <c r="N86" i="3"/>
  <c r="N78" i="3"/>
  <c r="N70" i="3"/>
  <c r="N62" i="3"/>
  <c r="N54" i="3"/>
  <c r="N46" i="3"/>
  <c r="N38" i="3"/>
  <c r="N30" i="3"/>
  <c r="N22" i="3"/>
  <c r="N14" i="3"/>
  <c r="N48" i="3"/>
  <c r="N40" i="3"/>
  <c r="N32" i="3"/>
  <c r="N16" i="3"/>
  <c r="T30" i="3" l="1"/>
  <c r="T70" i="3"/>
  <c r="T19" i="3"/>
  <c r="T51" i="3"/>
  <c r="T83" i="3"/>
  <c r="T8" i="3"/>
  <c r="T52" i="3"/>
  <c r="T92" i="3"/>
  <c r="T34" i="3"/>
  <c r="T78" i="3"/>
  <c r="T7" i="3"/>
  <c r="T39" i="3"/>
  <c r="T71" i="3"/>
  <c r="T103" i="3"/>
  <c r="T36" i="3"/>
  <c r="T80" i="3"/>
  <c r="T22" i="3"/>
  <c r="T62" i="3"/>
  <c r="T86" i="3"/>
  <c r="T102" i="3"/>
  <c r="T11" i="3"/>
  <c r="T27" i="3"/>
  <c r="T43" i="3"/>
  <c r="T59" i="3"/>
  <c r="T75" i="3"/>
  <c r="T91" i="3"/>
  <c r="T20" i="3"/>
  <c r="T44" i="3"/>
  <c r="T60" i="3"/>
  <c r="T84" i="3"/>
  <c r="T54" i="3"/>
  <c r="T94" i="3"/>
  <c r="T35" i="3"/>
  <c r="T67" i="3"/>
  <c r="T99" i="3"/>
  <c r="T28" i="3"/>
  <c r="T72" i="3"/>
  <c r="T14" i="3"/>
  <c r="T58" i="3"/>
  <c r="T98" i="3"/>
  <c r="T23" i="3"/>
  <c r="T55" i="3"/>
  <c r="T87" i="3"/>
  <c r="T12" i="3"/>
  <c r="T56" i="3"/>
  <c r="T96" i="3"/>
  <c r="T38" i="3"/>
  <c r="T6" i="3"/>
  <c r="T26" i="3"/>
  <c r="T46" i="3"/>
  <c r="T66" i="3"/>
  <c r="T90" i="3"/>
  <c r="T15" i="3"/>
  <c r="T31" i="3"/>
  <c r="T47" i="3"/>
  <c r="T63" i="3"/>
  <c r="T79" i="3"/>
  <c r="T95" i="3"/>
  <c r="T24" i="3"/>
  <c r="T48" i="3"/>
  <c r="T64" i="3"/>
  <c r="T88" i="3"/>
  <c r="I6" i="3"/>
  <c r="I14" i="3"/>
  <c r="I26" i="3"/>
  <c r="I34" i="3"/>
  <c r="I46" i="3"/>
  <c r="I58" i="3"/>
  <c r="I66" i="3"/>
  <c r="I78" i="3"/>
  <c r="I90" i="3"/>
  <c r="I98" i="3"/>
  <c r="I11" i="3"/>
  <c r="I19" i="3"/>
  <c r="I27" i="3"/>
  <c r="I35" i="3"/>
  <c r="I43" i="3"/>
  <c r="I51" i="3"/>
  <c r="I59" i="3"/>
  <c r="I67" i="3"/>
  <c r="I75" i="3"/>
  <c r="I83" i="3"/>
  <c r="I91" i="3"/>
  <c r="I99" i="3"/>
  <c r="I12" i="3"/>
  <c r="I24" i="3"/>
  <c r="I36" i="3"/>
  <c r="I48" i="3"/>
  <c r="I56" i="3"/>
  <c r="I64" i="3"/>
  <c r="I80" i="3"/>
  <c r="I88" i="3"/>
  <c r="I96" i="3"/>
  <c r="I22" i="3"/>
  <c r="I30" i="3"/>
  <c r="I38" i="3"/>
  <c r="I54" i="3"/>
  <c r="I62" i="3"/>
  <c r="I70" i="3"/>
  <c r="I86" i="3"/>
  <c r="I94" i="3"/>
  <c r="I102" i="3"/>
  <c r="I7" i="3"/>
  <c r="I15" i="3"/>
  <c r="I23" i="3"/>
  <c r="I31" i="3"/>
  <c r="I39" i="3"/>
  <c r="I47" i="3"/>
  <c r="I55" i="3"/>
  <c r="I63" i="3"/>
  <c r="I71" i="3"/>
  <c r="I79" i="3"/>
  <c r="I87" i="3"/>
  <c r="I95" i="3"/>
  <c r="I103" i="3"/>
  <c r="I8" i="3"/>
  <c r="I20" i="3"/>
  <c r="I28" i="3"/>
  <c r="I44" i="3"/>
  <c r="I52" i="3"/>
  <c r="I60" i="3"/>
  <c r="I72" i="3"/>
  <c r="I84" i="3"/>
  <c r="I92" i="3"/>
  <c r="N105" i="3"/>
  <c r="M106" i="3"/>
  <c r="L105" i="3"/>
  <c r="I105" i="3" l="1"/>
  <c r="J105" i="3"/>
  <c r="H105" i="3" l="1"/>
  <c r="G105" i="3"/>
  <c r="T105" i="3" s="1"/>
  <c r="L106" i="3"/>
</calcChain>
</file>

<file path=xl/sharedStrings.xml><?xml version="1.0" encoding="utf-8"?>
<sst xmlns="http://schemas.openxmlformats.org/spreadsheetml/2006/main" count="352" uniqueCount="136">
  <si>
    <t>Cliente</t>
  </si>
  <si>
    <t>quantidade</t>
  </si>
  <si>
    <t>receita total</t>
  </si>
  <si>
    <t>frete total</t>
  </si>
  <si>
    <t>comissão</t>
  </si>
  <si>
    <t xml:space="preserve">prazo </t>
  </si>
  <si>
    <t>líquida R$</t>
  </si>
  <si>
    <t>R$</t>
  </si>
  <si>
    <t>%</t>
  </si>
  <si>
    <t>(dias)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</si>
  <si>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</si>
  <si>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</si>
  <si>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</si>
  <si>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</si>
  <si>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</si>
  <si>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</si>
  <si>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</si>
  <si>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</si>
  <si>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</si>
  <si>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</si>
  <si>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</si>
  <si>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</si>
  <si>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</si>
  <si>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</si>
  <si>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</si>
  <si>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</si>
  <si>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</si>
  <si>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</si>
  <si>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</si>
  <si>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</si>
  <si>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</si>
  <si>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</si>
  <si>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</si>
  <si>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</si>
  <si>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</si>
  <si>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</si>
  <si>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</si>
  <si>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</si>
  <si>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</si>
  <si>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</si>
  <si>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</si>
  <si>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</si>
  <si>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</si>
  <si>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</si>
  <si>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</si>
  <si>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</si>
  <si>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</si>
  <si>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</si>
  <si>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</si>
  <si>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</si>
  <si>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</si>
  <si>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</si>
  <si>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</si>
  <si>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</si>
  <si>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</si>
  <si>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</si>
  <si>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</si>
  <si>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</si>
  <si>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</si>
  <si>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</si>
  <si>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</si>
  <si>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</si>
  <si>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</si>
  <si>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</si>
  <si>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</si>
  <si>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</si>
  <si>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</si>
  <si>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</si>
  <si>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</si>
  <si>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</si>
  <si>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</si>
  <si>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</si>
  <si>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</si>
  <si>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</si>
  <si>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</si>
  <si>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</si>
  <si>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</si>
  <si>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</si>
  <si>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</si>
  <si>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</si>
  <si>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</si>
  <si>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</si>
  <si>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</si>
  <si>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</si>
  <si>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</si>
  <si>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</si>
  <si>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</si>
  <si>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</si>
  <si>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</si>
  <si>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</si>
  <si>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</si>
  <si>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</si>
  <si>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</si>
  <si>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</si>
  <si>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</si>
  <si>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</si>
  <si>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</si>
  <si>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</si>
  <si>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</si>
  <si>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</si>
  <si>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</si>
  <si>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</si>
  <si>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</si>
  <si>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</si>
  <si>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</si>
  <si>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</si>
  <si>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</si>
  <si>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</si>
  <si>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mc.</t>
  </si>
  <si>
    <t>unitária R$</t>
  </si>
  <si>
    <t xml:space="preserve">mc </t>
  </si>
  <si>
    <t>total R$</t>
  </si>
  <si>
    <t>preço</t>
  </si>
  <si>
    <t>nominal</t>
  </si>
  <si>
    <t>atual</t>
  </si>
  <si>
    <t>proposto</t>
  </si>
  <si>
    <t>% variação</t>
  </si>
  <si>
    <t xml:space="preserve">preço </t>
  </si>
  <si>
    <t>% margem</t>
  </si>
  <si>
    <t>proposta</t>
  </si>
  <si>
    <t xml:space="preserve">nova mc </t>
  </si>
  <si>
    <t>total</t>
  </si>
  <si>
    <t>nova</t>
  </si>
  <si>
    <t>receita real</t>
  </si>
  <si>
    <t xml:space="preserve">contas a </t>
  </si>
  <si>
    <t>receber</t>
  </si>
  <si>
    <t>pagar</t>
  </si>
  <si>
    <t>estoques</t>
  </si>
  <si>
    <t>capital de</t>
  </si>
  <si>
    <t>giro</t>
  </si>
  <si>
    <t>Rentabilidade</t>
  </si>
  <si>
    <t>desconto%</t>
  </si>
  <si>
    <t>justo</t>
  </si>
  <si>
    <t>C1</t>
  </si>
  <si>
    <t>frete</t>
  </si>
  <si>
    <t>prazo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</si>
</sst>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_-* #,##0_-;\-* #,##0_-;_-* &quot;-&quot;??_-;_-@_-"/>
    <numFmt numFmtId="167" formatCode="_-* #,##0.0_-;\-* #,##0.0_-;_-* &quot;-&quot;??_-;_-@_-"/>
    <numFmt numFmtId="168" formatCode="#,##0_ ;[Red]\-#,##0\ "/>
    <numFmt numFmtId="169" formatCode="#,##0.0;[Red]\-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166" fontId="3" fillId="2" borderId="0" xfId="1" applyNumberFormat="1" applyFont="1" applyFill="1" applyAlignment="1">
      <alignment horizontal="center"/>
    </xf>
    <xf numFmtId="9" fontId="0" fillId="2" borderId="0" xfId="2" applyFont="1" applyFill="1" applyAlignment="1">
      <alignment horizontal="center"/>
    </xf>
    <xf numFmtId="166" fontId="3" fillId="3" borderId="0" xfId="1" applyNumberFormat="1" applyFont="1" applyFill="1" applyAlignment="1">
      <alignment horizontal="center"/>
    </xf>
    <xf numFmtId="166" fontId="3" fillId="4" borderId="0" xfId="1" applyNumberFormat="1" applyFont="1" applyFill="1" applyAlignment="1">
      <alignment horizontal="center"/>
    </xf>
    <xf numFmtId="166" fontId="3" fillId="5" borderId="0" xfId="1" applyNumberFormat="1" applyFont="1" applyFill="1" applyAlignment="1">
      <alignment horizontal="center"/>
    </xf>
    <xf numFmtId="166" fontId="3" fillId="6" borderId="0" xfId="1" applyNumberFormat="1" applyFont="1" applyFill="1" applyAlignment="1">
      <alignment horizontal="center"/>
    </xf>
    <xf numFmtId="166" fontId="3" fillId="7" borderId="0" xfId="1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8" fontId="0" fillId="0" borderId="0" xfId="1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9" fontId="0" fillId="0" borderId="0" xfId="2" applyFont="1" applyFill="1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descontos sobre o preço medio 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cálculos!$B$33:$B$103</c:f>
              <c:numCache>
                <c:formatCode>_-* #,##0_-;\-* #,##0_-;_-* "-"??_-;_-@_-</c:formatCode>
                <c:ptCount val="7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9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</c:numCache>
            </c:numRef>
          </c:xVal>
          <c:yVal>
            <c:numRef>
              <c:f>cálculos!$U$33:$U$103</c:f>
              <c:numCache>
                <c:formatCode>#,##0.0;[Red]\-#,##0.0</c:formatCode>
                <c:ptCount val="71"/>
                <c:pt idx="0">
                  <c:v>7.0901469822354679</c:v>
                </c:pt>
                <c:pt idx="1">
                  <c:v>6.8816308388652159</c:v>
                </c:pt>
                <c:pt idx="2">
                  <c:v>3.9239939631660281</c:v>
                </c:pt>
                <c:pt idx="3">
                  <c:v>18.624310341789752</c:v>
                </c:pt>
                <c:pt idx="4">
                  <c:v>6.3561443351395353</c:v>
                </c:pt>
                <c:pt idx="5">
                  <c:v>7.0694890361430396</c:v>
                </c:pt>
                <c:pt idx="6">
                  <c:v>24.233242279852085</c:v>
                </c:pt>
                <c:pt idx="7">
                  <c:v>17.311311372270445</c:v>
                </c:pt>
                <c:pt idx="8">
                  <c:v>16.010696200092077</c:v>
                </c:pt>
                <c:pt idx="9">
                  <c:v>16.557726713774422</c:v>
                </c:pt>
                <c:pt idx="10">
                  <c:v>12.717930983847815</c:v>
                </c:pt>
                <c:pt idx="11">
                  <c:v>12.739880051571006</c:v>
                </c:pt>
                <c:pt idx="12">
                  <c:v>17.24629417586354</c:v>
                </c:pt>
                <c:pt idx="13">
                  <c:v>6.9998606910548045</c:v>
                </c:pt>
                <c:pt idx="14">
                  <c:v>3.8518294863030267</c:v>
                </c:pt>
                <c:pt idx="15">
                  <c:v>10.874608927985975</c:v>
                </c:pt>
                <c:pt idx="16">
                  <c:v>14.119261432799091</c:v>
                </c:pt>
                <c:pt idx="17">
                  <c:v>26.901862162720079</c:v>
                </c:pt>
                <c:pt idx="18">
                  <c:v>17.015429331884402</c:v>
                </c:pt>
                <c:pt idx="19">
                  <c:v>7.6096082516841745</c:v>
                </c:pt>
                <c:pt idx="20">
                  <c:v>23.593694040686032</c:v>
                </c:pt>
                <c:pt idx="21">
                  <c:v>9.3431542279388768</c:v>
                </c:pt>
                <c:pt idx="22">
                  <c:v>17.393297595824709</c:v>
                </c:pt>
                <c:pt idx="23">
                  <c:v>14.248770864070748</c:v>
                </c:pt>
                <c:pt idx="24">
                  <c:v>17.098921864007878</c:v>
                </c:pt>
                <c:pt idx="25">
                  <c:v>5.5853447215665097</c:v>
                </c:pt>
                <c:pt idx="26">
                  <c:v>26.901762845671563</c:v>
                </c:pt>
                <c:pt idx="27">
                  <c:v>18.402954711091212</c:v>
                </c:pt>
                <c:pt idx="28">
                  <c:v>15.511631276928251</c:v>
                </c:pt>
                <c:pt idx="29">
                  <c:v>24.365677182420619</c:v>
                </c:pt>
                <c:pt idx="30">
                  <c:v>13.731676650945124</c:v>
                </c:pt>
                <c:pt idx="31">
                  <c:v>26.901117284856181</c:v>
                </c:pt>
                <c:pt idx="32">
                  <c:v>24.233337215266104</c:v>
                </c:pt>
                <c:pt idx="33">
                  <c:v>19.627030240040135</c:v>
                </c:pt>
                <c:pt idx="34">
                  <c:v>22.954435128496065</c:v>
                </c:pt>
                <c:pt idx="35">
                  <c:v>20.140712203141533</c:v>
                </c:pt>
                <c:pt idx="36">
                  <c:v>14.848496861566019</c:v>
                </c:pt>
                <c:pt idx="37">
                  <c:v>14.847420926873699</c:v>
                </c:pt>
                <c:pt idx="38">
                  <c:v>26.902193219548497</c:v>
                </c:pt>
                <c:pt idx="39">
                  <c:v>13.663892765329422</c:v>
                </c:pt>
                <c:pt idx="40">
                  <c:v>13.461617043174545</c:v>
                </c:pt>
                <c:pt idx="41">
                  <c:v>14.137734403824043</c:v>
                </c:pt>
                <c:pt idx="42">
                  <c:v>13.773638103945341</c:v>
                </c:pt>
                <c:pt idx="43">
                  <c:v>22.954804020390561</c:v>
                </c:pt>
                <c:pt idx="44">
                  <c:v>17.982694620273755</c:v>
                </c:pt>
                <c:pt idx="45">
                  <c:v>14.846560179119827</c:v>
                </c:pt>
                <c:pt idx="46">
                  <c:v>25.529300552157096</c:v>
                </c:pt>
                <c:pt idx="47">
                  <c:v>26.901762845671563</c:v>
                </c:pt>
                <c:pt idx="48">
                  <c:v>26.42792120717694</c:v>
                </c:pt>
                <c:pt idx="49">
                  <c:v>17.764817845080394</c:v>
                </c:pt>
                <c:pt idx="50">
                  <c:v>25.138736258847484</c:v>
                </c:pt>
                <c:pt idx="51">
                  <c:v>21.278282582828467</c:v>
                </c:pt>
                <c:pt idx="52">
                  <c:v>10.429633080236545</c:v>
                </c:pt>
                <c:pt idx="53">
                  <c:v>25.529300552157096</c:v>
                </c:pt>
                <c:pt idx="54">
                  <c:v>7.2518599664900929</c:v>
                </c:pt>
                <c:pt idx="55">
                  <c:v>17.514663029117617</c:v>
                </c:pt>
                <c:pt idx="56">
                  <c:v>13.6638927653294</c:v>
                </c:pt>
                <c:pt idx="57">
                  <c:v>10.429633080236522</c:v>
                </c:pt>
                <c:pt idx="58">
                  <c:v>13.663892765329422</c:v>
                </c:pt>
                <c:pt idx="59">
                  <c:v>24.231723313227647</c:v>
                </c:pt>
                <c:pt idx="60">
                  <c:v>26.902193219548497</c:v>
                </c:pt>
                <c:pt idx="61">
                  <c:v>22.955664768144434</c:v>
                </c:pt>
                <c:pt idx="62">
                  <c:v>14.847420926873699</c:v>
                </c:pt>
                <c:pt idx="63">
                  <c:v>15.032481693951528</c:v>
                </c:pt>
                <c:pt idx="64">
                  <c:v>13.6638927653294</c:v>
                </c:pt>
                <c:pt idx="65">
                  <c:v>9.3160406736926049</c:v>
                </c:pt>
                <c:pt idx="66">
                  <c:v>5.1489456103643638</c:v>
                </c:pt>
                <c:pt idx="67">
                  <c:v>12.543844750631571</c:v>
                </c:pt>
                <c:pt idx="68">
                  <c:v>18.29256381165991</c:v>
                </c:pt>
                <c:pt idx="69">
                  <c:v>24.231723313227626</c:v>
                </c:pt>
                <c:pt idx="70">
                  <c:v>4.5808520928231067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62-46B4-80E7-24715C381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77344"/>
        <c:axId val="91596288"/>
      </c:scatterChart>
      <c:valAx>
        <c:axId val="9157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quantidade mensal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91596288"/>
        <c:crosses val="autoZero"/>
        <c:crossBetween val="midCat"/>
      </c:valAx>
      <c:valAx>
        <c:axId val="915962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% de desconto</a:t>
                </a:r>
              </a:p>
            </c:rich>
          </c:tx>
          <c:overlay val="0"/>
        </c:title>
        <c:numFmt formatCode="#,##0.0;[Red]\-#,##0.0" sourceLinked="1"/>
        <c:majorTickMark val="out"/>
        <c:minorTickMark val="none"/>
        <c:tickLblPos val="nextTo"/>
        <c:crossAx val="91577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7964264367944"/>
          <c:y val="7.9178331875182265E-2"/>
          <c:w val="0.8179567653053269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agrupamento!$C$1</c:f>
              <c:strCache>
                <c:ptCount val="1"/>
                <c:pt idx="0">
                  <c:v>justo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1.6129072974789042E-2"/>
                  <c:y val="-0.2207943277923593"/>
                </c:manualLayout>
              </c:layout>
              <c:numFmt formatCode="General" sourceLinked="0"/>
            </c:trendlineLbl>
          </c:trendline>
          <c:xVal>
            <c:numRef>
              <c:f>agrupamento!$B$2:$B$100</c:f>
              <c:numCache>
                <c:formatCode>_(* #,##0.00_);_(* \(#,##0.00\);_(* "-"??_);_(@_)</c:formatCode>
                <c:ptCount val="99"/>
                <c:pt idx="0">
                  <c:v>154.90407350689134</c:v>
                </c:pt>
                <c:pt idx="1">
                  <c:v>150.74326250000001</c:v>
                </c:pt>
                <c:pt idx="2">
                  <c:v>143.30984466019416</c:v>
                </c:pt>
                <c:pt idx="3">
                  <c:v>164.63952727272732</c:v>
                </c:pt>
                <c:pt idx="4">
                  <c:v>164.52186666666665</c:v>
                </c:pt>
                <c:pt idx="5">
                  <c:v>156.98413636363637</c:v>
                </c:pt>
                <c:pt idx="6">
                  <c:v>154.77533333333335</c:v>
                </c:pt>
                <c:pt idx="7">
                  <c:v>159.84066666666664</c:v>
                </c:pt>
                <c:pt idx="8">
                  <c:v>165.59558333333331</c:v>
                </c:pt>
                <c:pt idx="9">
                  <c:v>154.80685185185186</c:v>
                </c:pt>
                <c:pt idx="10">
                  <c:v>159.1183</c:v>
                </c:pt>
                <c:pt idx="11">
                  <c:v>164.24889999999999</c:v>
                </c:pt>
                <c:pt idx="12">
                  <c:v>160.06719999999999</c:v>
                </c:pt>
                <c:pt idx="13">
                  <c:v>169.32037500000001</c:v>
                </c:pt>
                <c:pt idx="14">
                  <c:v>175.59454545454545</c:v>
                </c:pt>
                <c:pt idx="15">
                  <c:v>167.28533333333334</c:v>
                </c:pt>
                <c:pt idx="16">
                  <c:v>166.39616666666669</c:v>
                </c:pt>
                <c:pt idx="17">
                  <c:v>164.249</c:v>
                </c:pt>
                <c:pt idx="18">
                  <c:v>167.328</c:v>
                </c:pt>
                <c:pt idx="19">
                  <c:v>165.36720000000003</c:v>
                </c:pt>
                <c:pt idx="20">
                  <c:v>154.76</c:v>
                </c:pt>
                <c:pt idx="21">
                  <c:v>167.63499999999999</c:v>
                </c:pt>
                <c:pt idx="22">
                  <c:v>165.80812499999999</c:v>
                </c:pt>
                <c:pt idx="23">
                  <c:v>165.80799999999999</c:v>
                </c:pt>
                <c:pt idx="24">
                  <c:v>160.63400000000001</c:v>
                </c:pt>
                <c:pt idx="25">
                  <c:v>169.92464285714286</c:v>
                </c:pt>
                <c:pt idx="26">
                  <c:v>162.12962962962962</c:v>
                </c:pt>
                <c:pt idx="27">
                  <c:v>179.73772727272728</c:v>
                </c:pt>
                <c:pt idx="28">
                  <c:v>165.887</c:v>
                </c:pt>
                <c:pt idx="29">
                  <c:v>165.56400000000002</c:v>
                </c:pt>
                <c:pt idx="30">
                  <c:v>160.98250000000002</c:v>
                </c:pt>
                <c:pt idx="31">
                  <c:v>183.75388888888889</c:v>
                </c:pt>
                <c:pt idx="32">
                  <c:v>164.75</c:v>
                </c:pt>
                <c:pt idx="33">
                  <c:v>165.85499999999999</c:v>
                </c:pt>
                <c:pt idx="34">
                  <c:v>192.44235294117647</c:v>
                </c:pt>
                <c:pt idx="35">
                  <c:v>181.72</c:v>
                </c:pt>
                <c:pt idx="36">
                  <c:v>179.70529411764704</c:v>
                </c:pt>
                <c:pt idx="37">
                  <c:v>180.55266666666665</c:v>
                </c:pt>
                <c:pt idx="38">
                  <c:v>174.60466666666667</c:v>
                </c:pt>
                <c:pt idx="39">
                  <c:v>174.63866666666667</c:v>
                </c:pt>
                <c:pt idx="40">
                  <c:v>181.61928571428572</c:v>
                </c:pt>
                <c:pt idx="41">
                  <c:v>165.74714285714285</c:v>
                </c:pt>
                <c:pt idx="42">
                  <c:v>160.87071428571429</c:v>
                </c:pt>
                <c:pt idx="43">
                  <c:v>171.74928571428569</c:v>
                </c:pt>
                <c:pt idx="44">
                  <c:v>176.77538461538461</c:v>
                </c:pt>
                <c:pt idx="45">
                  <c:v>196.57615384615383</c:v>
                </c:pt>
                <c:pt idx="46">
                  <c:v>181.26166666666668</c:v>
                </c:pt>
                <c:pt idx="47">
                  <c:v>166.69166666666666</c:v>
                </c:pt>
                <c:pt idx="48">
                  <c:v>191.45166666666668</c:v>
                </c:pt>
                <c:pt idx="49">
                  <c:v>169.37700000000001</c:v>
                </c:pt>
                <c:pt idx="50">
                  <c:v>181.84700000000001</c:v>
                </c:pt>
                <c:pt idx="51">
                  <c:v>176.976</c:v>
                </c:pt>
                <c:pt idx="52">
                  <c:v>181.39100000000002</c:v>
                </c:pt>
                <c:pt idx="53">
                  <c:v>163.55599999999998</c:v>
                </c:pt>
                <c:pt idx="54">
                  <c:v>196.57599999999999</c:v>
                </c:pt>
                <c:pt idx="55">
                  <c:v>183.411</c:v>
                </c:pt>
                <c:pt idx="56">
                  <c:v>178.93222222222221</c:v>
                </c:pt>
                <c:pt idx="57">
                  <c:v>192.64750000000001</c:v>
                </c:pt>
                <c:pt idx="58">
                  <c:v>176.17500000000001</c:v>
                </c:pt>
                <c:pt idx="59">
                  <c:v>196.57499999999999</c:v>
                </c:pt>
                <c:pt idx="60">
                  <c:v>192.4425</c:v>
                </c:pt>
                <c:pt idx="61">
                  <c:v>185.30714285714288</c:v>
                </c:pt>
                <c:pt idx="62">
                  <c:v>190.46142857142857</c:v>
                </c:pt>
                <c:pt idx="63">
                  <c:v>186.10285714285712</c:v>
                </c:pt>
                <c:pt idx="64">
                  <c:v>177.905</c:v>
                </c:pt>
                <c:pt idx="65">
                  <c:v>177.90333333333334</c:v>
                </c:pt>
                <c:pt idx="66">
                  <c:v>196.57666666666668</c:v>
                </c:pt>
                <c:pt idx="67">
                  <c:v>176.07000000000002</c:v>
                </c:pt>
                <c:pt idx="68">
                  <c:v>175.75666666666666</c:v>
                </c:pt>
                <c:pt idx="69">
                  <c:v>176.804</c:v>
                </c:pt>
                <c:pt idx="70">
                  <c:v>176.24</c:v>
                </c:pt>
                <c:pt idx="71">
                  <c:v>190.46199999999999</c:v>
                </c:pt>
                <c:pt idx="72">
                  <c:v>182.76</c:v>
                </c:pt>
                <c:pt idx="73">
                  <c:v>177.90199999999999</c:v>
                </c:pt>
                <c:pt idx="74">
                  <c:v>194.45</c:v>
                </c:pt>
                <c:pt idx="75">
                  <c:v>196.57599999999999</c:v>
                </c:pt>
                <c:pt idx="76">
                  <c:v>195.84200000000001</c:v>
                </c:pt>
                <c:pt idx="77">
                  <c:v>182.42250000000001</c:v>
                </c:pt>
                <c:pt idx="78">
                  <c:v>193.845</c:v>
                </c:pt>
                <c:pt idx="79">
                  <c:v>187.86500000000001</c:v>
                </c:pt>
                <c:pt idx="80">
                  <c:v>171.06</c:v>
                </c:pt>
                <c:pt idx="81">
                  <c:v>194.45</c:v>
                </c:pt>
                <c:pt idx="82">
                  <c:v>166.13749999999999</c:v>
                </c:pt>
                <c:pt idx="83">
                  <c:v>182.035</c:v>
                </c:pt>
                <c:pt idx="84">
                  <c:v>176.07</c:v>
                </c:pt>
                <c:pt idx="85">
                  <c:v>171.05999999999997</c:v>
                </c:pt>
                <c:pt idx="86">
                  <c:v>176.07000000000002</c:v>
                </c:pt>
                <c:pt idx="87">
                  <c:v>192.44000000000003</c:v>
                </c:pt>
                <c:pt idx="88">
                  <c:v>196.57666666666668</c:v>
                </c:pt>
                <c:pt idx="89">
                  <c:v>190.46333333333334</c:v>
                </c:pt>
                <c:pt idx="90">
                  <c:v>177.90333333333334</c:v>
                </c:pt>
                <c:pt idx="91">
                  <c:v>178.19</c:v>
                </c:pt>
                <c:pt idx="92">
                  <c:v>176.07</c:v>
                </c:pt>
                <c:pt idx="93">
                  <c:v>169.33500000000001</c:v>
                </c:pt>
                <c:pt idx="94">
                  <c:v>162.88</c:v>
                </c:pt>
                <c:pt idx="95">
                  <c:v>174.33500000000001</c:v>
                </c:pt>
                <c:pt idx="96">
                  <c:v>183.24</c:v>
                </c:pt>
                <c:pt idx="97">
                  <c:v>192.44</c:v>
                </c:pt>
                <c:pt idx="98">
                  <c:v>162</c:v>
                </c:pt>
              </c:numCache>
            </c:numRef>
          </c:xVal>
          <c:yVal>
            <c:numRef>
              <c:f>agrupamento!$C$2:$C$100</c:f>
              <c:numCache>
                <c:formatCode>_(* #,##0.00_);_(* \(#,##0.00\);_(* "-"??_);_(@_)</c:formatCode>
                <c:ptCount val="99"/>
                <c:pt idx="0">
                  <c:v>126.80413297496438</c:v>
                </c:pt>
                <c:pt idx="1">
                  <c:v>126.80414701431063</c:v>
                </c:pt>
                <c:pt idx="2">
                  <c:v>126.80415360550114</c:v>
                </c:pt>
                <c:pt idx="3">
                  <c:v>126.80425336987574</c:v>
                </c:pt>
                <c:pt idx="4">
                  <c:v>126.8042053335413</c:v>
                </c:pt>
                <c:pt idx="5">
                  <c:v>126.80412371134021</c:v>
                </c:pt>
                <c:pt idx="6">
                  <c:v>126.80436307687781</c:v>
                </c:pt>
                <c:pt idx="7">
                  <c:v>126.80443571215415</c:v>
                </c:pt>
                <c:pt idx="8">
                  <c:v>126.80412371134021</c:v>
                </c:pt>
                <c:pt idx="9">
                  <c:v>126.80412371134021</c:v>
                </c:pt>
                <c:pt idx="10">
                  <c:v>126.80412371134021</c:v>
                </c:pt>
                <c:pt idx="11">
                  <c:v>126.80412371134021</c:v>
                </c:pt>
                <c:pt idx="12">
                  <c:v>126.80412371134021</c:v>
                </c:pt>
                <c:pt idx="13">
                  <c:v>125.51020408163265</c:v>
                </c:pt>
                <c:pt idx="14">
                  <c:v>125.51146225825316</c:v>
                </c:pt>
                <c:pt idx="15">
                  <c:v>125.51170646397308</c:v>
                </c:pt>
                <c:pt idx="16">
                  <c:v>125.51089290367246</c:v>
                </c:pt>
                <c:pt idx="17">
                  <c:v>125.51020408163265</c:v>
                </c:pt>
                <c:pt idx="18">
                  <c:v>125.51020408163265</c:v>
                </c:pt>
                <c:pt idx="19">
                  <c:v>125.51116333214563</c:v>
                </c:pt>
                <c:pt idx="20">
                  <c:v>125.5102767237463</c:v>
                </c:pt>
                <c:pt idx="21">
                  <c:v>125.51020408163265</c:v>
                </c:pt>
                <c:pt idx="22">
                  <c:v>125.51020408163265</c:v>
                </c:pt>
                <c:pt idx="23">
                  <c:v>125.51020408163265</c:v>
                </c:pt>
                <c:pt idx="24">
                  <c:v>125.51020408163265</c:v>
                </c:pt>
                <c:pt idx="25">
                  <c:v>125.51020408163265</c:v>
                </c:pt>
                <c:pt idx="26">
                  <c:v>125.51243496319779</c:v>
                </c:pt>
                <c:pt idx="27">
                  <c:v>125.51296069373998</c:v>
                </c:pt>
                <c:pt idx="28">
                  <c:v>125.51020408163265</c:v>
                </c:pt>
                <c:pt idx="29">
                  <c:v>125.51020408163265</c:v>
                </c:pt>
                <c:pt idx="30">
                  <c:v>125.51310146843822</c:v>
                </c:pt>
                <c:pt idx="31">
                  <c:v>124.8754271510699</c:v>
                </c:pt>
                <c:pt idx="32">
                  <c:v>124.87309644670052</c:v>
                </c:pt>
                <c:pt idx="33">
                  <c:v>124.87309644670052</c:v>
                </c:pt>
                <c:pt idx="34">
                  <c:v>124.87865652502344</c:v>
                </c:pt>
                <c:pt idx="35">
                  <c:v>124.87469225337138</c:v>
                </c:pt>
                <c:pt idx="36">
                  <c:v>124.87753993045898</c:v>
                </c:pt>
                <c:pt idx="37">
                  <c:v>124.87890652013806</c:v>
                </c:pt>
                <c:pt idx="38">
                  <c:v>124.87309644670052</c:v>
                </c:pt>
                <c:pt idx="39">
                  <c:v>124.8751716686116</c:v>
                </c:pt>
                <c:pt idx="40">
                  <c:v>124.87761711248739</c:v>
                </c:pt>
                <c:pt idx="41">
                  <c:v>124.87309644670052</c:v>
                </c:pt>
                <c:pt idx="42">
                  <c:v>124.87309644670052</c:v>
                </c:pt>
                <c:pt idx="43">
                  <c:v>124.87309644670052</c:v>
                </c:pt>
                <c:pt idx="44">
                  <c:v>124.87691268099792</c:v>
                </c:pt>
                <c:pt idx="45">
                  <c:v>124.87309644670052</c:v>
                </c:pt>
                <c:pt idx="46">
                  <c:v>124.87309644670052</c:v>
                </c:pt>
                <c:pt idx="47">
                  <c:v>124.87309644670052</c:v>
                </c:pt>
                <c:pt idx="48">
                  <c:v>124.8809729345333</c:v>
                </c:pt>
                <c:pt idx="49">
                  <c:v>124.87309644670052</c:v>
                </c:pt>
                <c:pt idx="50">
                  <c:v>124.87689056614477</c:v>
                </c:pt>
                <c:pt idx="51">
                  <c:v>124.88081724465665</c:v>
                </c:pt>
                <c:pt idx="52">
                  <c:v>124.88181138946361</c:v>
                </c:pt>
                <c:pt idx="53">
                  <c:v>124.87309644670052</c:v>
                </c:pt>
                <c:pt idx="54">
                  <c:v>124.87309644670052</c:v>
                </c:pt>
                <c:pt idx="55">
                  <c:v>124.87920571830479</c:v>
                </c:pt>
                <c:pt idx="56">
                  <c:v>124.87962974024568</c:v>
                </c:pt>
                <c:pt idx="57">
                  <c:v>124.88480380548282</c:v>
                </c:pt>
                <c:pt idx="58">
                  <c:v>124.88057703929886</c:v>
                </c:pt>
                <c:pt idx="59">
                  <c:v>124.87900424851728</c:v>
                </c:pt>
                <c:pt idx="60">
                  <c:v>124.8790041708681</c:v>
                </c:pt>
                <c:pt idx="61">
                  <c:v>124.88582810136252</c:v>
                </c:pt>
                <c:pt idx="62">
                  <c:v>124.88098647079522</c:v>
                </c:pt>
                <c:pt idx="63">
                  <c:v>124.87685830853333</c:v>
                </c:pt>
                <c:pt idx="64">
                  <c:v>124.88321135289083</c:v>
                </c:pt>
                <c:pt idx="65">
                  <c:v>124.87790111178144</c:v>
                </c:pt>
                <c:pt idx="66">
                  <c:v>124.88958855041726</c:v>
                </c:pt>
                <c:pt idx="67">
                  <c:v>124.88270492838069</c:v>
                </c:pt>
                <c:pt idx="68">
                  <c:v>124.88538558780748</c:v>
                </c:pt>
                <c:pt idx="69">
                  <c:v>124.24848014088076</c:v>
                </c:pt>
                <c:pt idx="70">
                  <c:v>124.25806636496606</c:v>
                </c:pt>
                <c:pt idx="71">
                  <c:v>124.26135534976144</c:v>
                </c:pt>
                <c:pt idx="72">
                  <c:v>124.25709712577736</c:v>
                </c:pt>
                <c:pt idx="73">
                  <c:v>124.2538957721474</c:v>
                </c:pt>
                <c:pt idx="74">
                  <c:v>124.26123513354165</c:v>
                </c:pt>
                <c:pt idx="75">
                  <c:v>124.26151676294114</c:v>
                </c:pt>
                <c:pt idx="76">
                  <c:v>124.25409722679971</c:v>
                </c:pt>
                <c:pt idx="77">
                  <c:v>124.25876229991677</c:v>
                </c:pt>
                <c:pt idx="78">
                  <c:v>124.26410145979905</c:v>
                </c:pt>
                <c:pt idx="79">
                  <c:v>124.2655106140854</c:v>
                </c:pt>
                <c:pt idx="80">
                  <c:v>124.25676589347231</c:v>
                </c:pt>
                <c:pt idx="81">
                  <c:v>124.2659365576568</c:v>
                </c:pt>
                <c:pt idx="82">
                  <c:v>124.24945413810059</c:v>
                </c:pt>
                <c:pt idx="83">
                  <c:v>124.26117965437327</c:v>
                </c:pt>
                <c:pt idx="84">
                  <c:v>124.25732591433733</c:v>
                </c:pt>
                <c:pt idx="85">
                  <c:v>124.26162845703747</c:v>
                </c:pt>
                <c:pt idx="86">
                  <c:v>124.26154733759664</c:v>
                </c:pt>
                <c:pt idx="87">
                  <c:v>124.27377192325575</c:v>
                </c:pt>
                <c:pt idx="88">
                  <c:v>124.27377454762869</c:v>
                </c:pt>
                <c:pt idx="89">
                  <c:v>124.27377315982297</c:v>
                </c:pt>
                <c:pt idx="90">
                  <c:v>124.26153953013109</c:v>
                </c:pt>
                <c:pt idx="91">
                  <c:v>124.28946006447551</c:v>
                </c:pt>
                <c:pt idx="92">
                  <c:v>124.27109454286145</c:v>
                </c:pt>
                <c:pt idx="93">
                  <c:v>124.27110148343208</c:v>
                </c:pt>
                <c:pt idx="94">
                  <c:v>124.27110619951975</c:v>
                </c:pt>
                <c:pt idx="95">
                  <c:v>124.2729008037179</c:v>
                </c:pt>
                <c:pt idx="96">
                  <c:v>124.33652173337832</c:v>
                </c:pt>
                <c:pt idx="97">
                  <c:v>124.33648478129875</c:v>
                </c:pt>
                <c:pt idx="98">
                  <c:v>124.30427734131439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37-4647-A823-80F354260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47232"/>
        <c:axId val="113201536"/>
      </c:scatterChart>
      <c:valAx>
        <c:axId val="97247232"/>
        <c:scaling>
          <c:orientation val="minMax"/>
          <c:max val="200"/>
          <c:min val="15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preço justo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crossAx val="113201536"/>
        <c:crosses val="autoZero"/>
        <c:crossBetween val="midCat"/>
      </c:valAx>
      <c:valAx>
        <c:axId val="113201536"/>
        <c:scaling>
          <c:orientation val="minMax"/>
          <c:max val="250"/>
          <c:min val="1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preço atual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crossAx val="97247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107</xdr:row>
      <xdr:rowOff>176211</xdr:rowOff>
    </xdr:from>
    <xdr:to>
      <xdr:col>13</xdr:col>
      <xdr:colOff>571499</xdr:colOff>
      <xdr:row>125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38100</xdr:rowOff>
    </xdr:from>
    <xdr:to>
      <xdr:col>21</xdr:col>
      <xdr:colOff>581025</xdr:colOff>
      <xdr:row>23</xdr:row>
      <xdr:rowOff>109537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workbookViewId="0">
      <selection activeCell="E3" sqref="E3:E101"/>
    </sheetView>
  </sheetViews>
  <sheetFormatPr defaultRowHeight="15" x14ac:dyDescent="0.25"/>
  <cols>
    <col min="1" max="1" width="6.7109375" style="3" bestFit="1" customWidth="1"/>
    <col min="2" max="2" width="10.28515625" style="13" bestFit="1" customWidth="1"/>
    <col min="3" max="3" width="12.42578125" style="3" bestFit="1" customWidth="1"/>
    <col min="4" max="5" width="9.140625" style="3"/>
    <col min="6" max="6" width="11.28515625" style="7" bestFit="1" customWidth="1"/>
    <col min="7" max="7" width="12.42578125" style="3" customWidth="1"/>
    <col min="8" max="8" width="9.140625" style="3"/>
    <col min="9" max="9" width="11.85546875" style="3" customWidth="1"/>
    <col min="10" max="257" width="9.140625" style="3"/>
    <col min="258" max="258" width="6.7109375" style="3" bestFit="1" customWidth="1"/>
    <col min="259" max="259" width="10" style="3" bestFit="1" customWidth="1"/>
    <col min="260" max="260" width="12.42578125" style="3" bestFit="1" customWidth="1"/>
    <col min="261" max="261" width="9.140625" style="3"/>
    <col min="262" max="262" width="11.28515625" style="3" bestFit="1" customWidth="1"/>
    <col min="263" max="263" width="12.42578125" style="3" customWidth="1"/>
    <col min="264" max="513" width="9.140625" style="3"/>
    <col min="514" max="514" width="6.7109375" style="3" bestFit="1" customWidth="1"/>
    <col min="515" max="515" width="10" style="3" bestFit="1" customWidth="1"/>
    <col min="516" max="516" width="12.42578125" style="3" bestFit="1" customWidth="1"/>
    <col min="517" max="517" width="9.140625" style="3"/>
    <col min="518" max="518" width="11.28515625" style="3" bestFit="1" customWidth="1"/>
    <col min="519" max="519" width="12.42578125" style="3" customWidth="1"/>
    <col min="520" max="769" width="9.140625" style="3"/>
    <col min="770" max="770" width="6.7109375" style="3" bestFit="1" customWidth="1"/>
    <col min="771" max="771" width="10" style="3" bestFit="1" customWidth="1"/>
    <col min="772" max="772" width="12.42578125" style="3" bestFit="1" customWidth="1"/>
    <col min="773" max="773" width="9.140625" style="3"/>
    <col min="774" max="774" width="11.28515625" style="3" bestFit="1" customWidth="1"/>
    <col min="775" max="775" width="12.42578125" style="3" customWidth="1"/>
    <col min="776" max="1025" width="9.140625" style="3"/>
    <col min="1026" max="1026" width="6.7109375" style="3" bestFit="1" customWidth="1"/>
    <col min="1027" max="1027" width="10" style="3" bestFit="1" customWidth="1"/>
    <col min="1028" max="1028" width="12.42578125" style="3" bestFit="1" customWidth="1"/>
    <col min="1029" max="1029" width="9.140625" style="3"/>
    <col min="1030" max="1030" width="11.28515625" style="3" bestFit="1" customWidth="1"/>
    <col min="1031" max="1031" width="12.42578125" style="3" customWidth="1"/>
    <col min="1032" max="1281" width="9.140625" style="3"/>
    <col min="1282" max="1282" width="6.7109375" style="3" bestFit="1" customWidth="1"/>
    <col min="1283" max="1283" width="10" style="3" bestFit="1" customWidth="1"/>
    <col min="1284" max="1284" width="12.42578125" style="3" bestFit="1" customWidth="1"/>
    <col min="1285" max="1285" width="9.140625" style="3"/>
    <col min="1286" max="1286" width="11.28515625" style="3" bestFit="1" customWidth="1"/>
    <col min="1287" max="1287" width="12.42578125" style="3" customWidth="1"/>
    <col min="1288" max="1537" width="9.140625" style="3"/>
    <col min="1538" max="1538" width="6.7109375" style="3" bestFit="1" customWidth="1"/>
    <col min="1539" max="1539" width="10" style="3" bestFit="1" customWidth="1"/>
    <col min="1540" max="1540" width="12.42578125" style="3" bestFit="1" customWidth="1"/>
    <col min="1541" max="1541" width="9.140625" style="3"/>
    <col min="1542" max="1542" width="11.28515625" style="3" bestFit="1" customWidth="1"/>
    <col min="1543" max="1543" width="12.42578125" style="3" customWidth="1"/>
    <col min="1544" max="1793" width="9.140625" style="3"/>
    <col min="1794" max="1794" width="6.7109375" style="3" bestFit="1" customWidth="1"/>
    <col min="1795" max="1795" width="10" style="3" bestFit="1" customWidth="1"/>
    <col min="1796" max="1796" width="12.42578125" style="3" bestFit="1" customWidth="1"/>
    <col min="1797" max="1797" width="9.140625" style="3"/>
    <col min="1798" max="1798" width="11.28515625" style="3" bestFit="1" customWidth="1"/>
    <col min="1799" max="1799" width="12.42578125" style="3" customWidth="1"/>
    <col min="1800" max="2049" width="9.140625" style="3"/>
    <col min="2050" max="2050" width="6.7109375" style="3" bestFit="1" customWidth="1"/>
    <col min="2051" max="2051" width="10" style="3" bestFit="1" customWidth="1"/>
    <col min="2052" max="2052" width="12.42578125" style="3" bestFit="1" customWidth="1"/>
    <col min="2053" max="2053" width="9.140625" style="3"/>
    <col min="2054" max="2054" width="11.28515625" style="3" bestFit="1" customWidth="1"/>
    <col min="2055" max="2055" width="12.42578125" style="3" customWidth="1"/>
    <col min="2056" max="2305" width="9.140625" style="3"/>
    <col min="2306" max="2306" width="6.7109375" style="3" bestFit="1" customWidth="1"/>
    <col min="2307" max="2307" width="10" style="3" bestFit="1" customWidth="1"/>
    <col min="2308" max="2308" width="12.42578125" style="3" bestFit="1" customWidth="1"/>
    <col min="2309" max="2309" width="9.140625" style="3"/>
    <col min="2310" max="2310" width="11.28515625" style="3" bestFit="1" customWidth="1"/>
    <col min="2311" max="2311" width="12.42578125" style="3" customWidth="1"/>
    <col min="2312" max="2561" width="9.140625" style="3"/>
    <col min="2562" max="2562" width="6.7109375" style="3" bestFit="1" customWidth="1"/>
    <col min="2563" max="2563" width="10" style="3" bestFit="1" customWidth="1"/>
    <col min="2564" max="2564" width="12.42578125" style="3" bestFit="1" customWidth="1"/>
    <col min="2565" max="2565" width="9.140625" style="3"/>
    <col min="2566" max="2566" width="11.28515625" style="3" bestFit="1" customWidth="1"/>
    <col min="2567" max="2567" width="12.42578125" style="3" customWidth="1"/>
    <col min="2568" max="2817" width="9.140625" style="3"/>
    <col min="2818" max="2818" width="6.7109375" style="3" bestFit="1" customWidth="1"/>
    <col min="2819" max="2819" width="10" style="3" bestFit="1" customWidth="1"/>
    <col min="2820" max="2820" width="12.42578125" style="3" bestFit="1" customWidth="1"/>
    <col min="2821" max="2821" width="9.140625" style="3"/>
    <col min="2822" max="2822" width="11.28515625" style="3" bestFit="1" customWidth="1"/>
    <col min="2823" max="2823" width="12.42578125" style="3" customWidth="1"/>
    <col min="2824" max="3073" width="9.140625" style="3"/>
    <col min="3074" max="3074" width="6.7109375" style="3" bestFit="1" customWidth="1"/>
    <col min="3075" max="3075" width="10" style="3" bestFit="1" customWidth="1"/>
    <col min="3076" max="3076" width="12.42578125" style="3" bestFit="1" customWidth="1"/>
    <col min="3077" max="3077" width="9.140625" style="3"/>
    <col min="3078" max="3078" width="11.28515625" style="3" bestFit="1" customWidth="1"/>
    <col min="3079" max="3079" width="12.42578125" style="3" customWidth="1"/>
    <col min="3080" max="3329" width="9.140625" style="3"/>
    <col min="3330" max="3330" width="6.7109375" style="3" bestFit="1" customWidth="1"/>
    <col min="3331" max="3331" width="10" style="3" bestFit="1" customWidth="1"/>
    <col min="3332" max="3332" width="12.42578125" style="3" bestFit="1" customWidth="1"/>
    <col min="3333" max="3333" width="9.140625" style="3"/>
    <col min="3334" max="3334" width="11.28515625" style="3" bestFit="1" customWidth="1"/>
    <col min="3335" max="3335" width="12.42578125" style="3" customWidth="1"/>
    <col min="3336" max="3585" width="9.140625" style="3"/>
    <col min="3586" max="3586" width="6.7109375" style="3" bestFit="1" customWidth="1"/>
    <col min="3587" max="3587" width="10" style="3" bestFit="1" customWidth="1"/>
    <col min="3588" max="3588" width="12.42578125" style="3" bestFit="1" customWidth="1"/>
    <col min="3589" max="3589" width="9.140625" style="3"/>
    <col min="3590" max="3590" width="11.28515625" style="3" bestFit="1" customWidth="1"/>
    <col min="3591" max="3591" width="12.42578125" style="3" customWidth="1"/>
    <col min="3592" max="3841" width="9.140625" style="3"/>
    <col min="3842" max="3842" width="6.7109375" style="3" bestFit="1" customWidth="1"/>
    <col min="3843" max="3843" width="10" style="3" bestFit="1" customWidth="1"/>
    <col min="3844" max="3844" width="12.42578125" style="3" bestFit="1" customWidth="1"/>
    <col min="3845" max="3845" width="9.140625" style="3"/>
    <col min="3846" max="3846" width="11.28515625" style="3" bestFit="1" customWidth="1"/>
    <col min="3847" max="3847" width="12.42578125" style="3" customWidth="1"/>
    <col min="3848" max="4097" width="9.140625" style="3"/>
    <col min="4098" max="4098" width="6.7109375" style="3" bestFit="1" customWidth="1"/>
    <col min="4099" max="4099" width="10" style="3" bestFit="1" customWidth="1"/>
    <col min="4100" max="4100" width="12.42578125" style="3" bestFit="1" customWidth="1"/>
    <col min="4101" max="4101" width="9.140625" style="3"/>
    <col min="4102" max="4102" width="11.28515625" style="3" bestFit="1" customWidth="1"/>
    <col min="4103" max="4103" width="12.42578125" style="3" customWidth="1"/>
    <col min="4104" max="4353" width="9.140625" style="3"/>
    <col min="4354" max="4354" width="6.7109375" style="3" bestFit="1" customWidth="1"/>
    <col min="4355" max="4355" width="10" style="3" bestFit="1" customWidth="1"/>
    <col min="4356" max="4356" width="12.42578125" style="3" bestFit="1" customWidth="1"/>
    <col min="4357" max="4357" width="9.140625" style="3"/>
    <col min="4358" max="4358" width="11.28515625" style="3" bestFit="1" customWidth="1"/>
    <col min="4359" max="4359" width="12.42578125" style="3" customWidth="1"/>
    <col min="4360" max="4609" width="9.140625" style="3"/>
    <col min="4610" max="4610" width="6.7109375" style="3" bestFit="1" customWidth="1"/>
    <col min="4611" max="4611" width="10" style="3" bestFit="1" customWidth="1"/>
    <col min="4612" max="4612" width="12.42578125" style="3" bestFit="1" customWidth="1"/>
    <col min="4613" max="4613" width="9.140625" style="3"/>
    <col min="4614" max="4614" width="11.28515625" style="3" bestFit="1" customWidth="1"/>
    <col min="4615" max="4615" width="12.42578125" style="3" customWidth="1"/>
    <col min="4616" max="4865" width="9.140625" style="3"/>
    <col min="4866" max="4866" width="6.7109375" style="3" bestFit="1" customWidth="1"/>
    <col min="4867" max="4867" width="10" style="3" bestFit="1" customWidth="1"/>
    <col min="4868" max="4868" width="12.42578125" style="3" bestFit="1" customWidth="1"/>
    <col min="4869" max="4869" width="9.140625" style="3"/>
    <col min="4870" max="4870" width="11.28515625" style="3" bestFit="1" customWidth="1"/>
    <col min="4871" max="4871" width="12.42578125" style="3" customWidth="1"/>
    <col min="4872" max="5121" width="9.140625" style="3"/>
    <col min="5122" max="5122" width="6.7109375" style="3" bestFit="1" customWidth="1"/>
    <col min="5123" max="5123" width="10" style="3" bestFit="1" customWidth="1"/>
    <col min="5124" max="5124" width="12.42578125" style="3" bestFit="1" customWidth="1"/>
    <col min="5125" max="5125" width="9.140625" style="3"/>
    <col min="5126" max="5126" width="11.28515625" style="3" bestFit="1" customWidth="1"/>
    <col min="5127" max="5127" width="12.42578125" style="3" customWidth="1"/>
    <col min="5128" max="5377" width="9.140625" style="3"/>
    <col min="5378" max="5378" width="6.7109375" style="3" bestFit="1" customWidth="1"/>
    <col min="5379" max="5379" width="10" style="3" bestFit="1" customWidth="1"/>
    <col min="5380" max="5380" width="12.42578125" style="3" bestFit="1" customWidth="1"/>
    <col min="5381" max="5381" width="9.140625" style="3"/>
    <col min="5382" max="5382" width="11.28515625" style="3" bestFit="1" customWidth="1"/>
    <col min="5383" max="5383" width="12.42578125" style="3" customWidth="1"/>
    <col min="5384" max="5633" width="9.140625" style="3"/>
    <col min="5634" max="5634" width="6.7109375" style="3" bestFit="1" customWidth="1"/>
    <col min="5635" max="5635" width="10" style="3" bestFit="1" customWidth="1"/>
    <col min="5636" max="5636" width="12.42578125" style="3" bestFit="1" customWidth="1"/>
    <col min="5637" max="5637" width="9.140625" style="3"/>
    <col min="5638" max="5638" width="11.28515625" style="3" bestFit="1" customWidth="1"/>
    <col min="5639" max="5639" width="12.42578125" style="3" customWidth="1"/>
    <col min="5640" max="5889" width="9.140625" style="3"/>
    <col min="5890" max="5890" width="6.7109375" style="3" bestFit="1" customWidth="1"/>
    <col min="5891" max="5891" width="10" style="3" bestFit="1" customWidth="1"/>
    <col min="5892" max="5892" width="12.42578125" style="3" bestFit="1" customWidth="1"/>
    <col min="5893" max="5893" width="9.140625" style="3"/>
    <col min="5894" max="5894" width="11.28515625" style="3" bestFit="1" customWidth="1"/>
    <col min="5895" max="5895" width="12.42578125" style="3" customWidth="1"/>
    <col min="5896" max="6145" width="9.140625" style="3"/>
    <col min="6146" max="6146" width="6.7109375" style="3" bestFit="1" customWidth="1"/>
    <col min="6147" max="6147" width="10" style="3" bestFit="1" customWidth="1"/>
    <col min="6148" max="6148" width="12.42578125" style="3" bestFit="1" customWidth="1"/>
    <col min="6149" max="6149" width="9.140625" style="3"/>
    <col min="6150" max="6150" width="11.28515625" style="3" bestFit="1" customWidth="1"/>
    <col min="6151" max="6151" width="12.42578125" style="3" customWidth="1"/>
    <col min="6152" max="6401" width="9.140625" style="3"/>
    <col min="6402" max="6402" width="6.7109375" style="3" bestFit="1" customWidth="1"/>
    <col min="6403" max="6403" width="10" style="3" bestFit="1" customWidth="1"/>
    <col min="6404" max="6404" width="12.42578125" style="3" bestFit="1" customWidth="1"/>
    <col min="6405" max="6405" width="9.140625" style="3"/>
    <col min="6406" max="6406" width="11.28515625" style="3" bestFit="1" customWidth="1"/>
    <col min="6407" max="6407" width="12.42578125" style="3" customWidth="1"/>
    <col min="6408" max="6657" width="9.140625" style="3"/>
    <col min="6658" max="6658" width="6.7109375" style="3" bestFit="1" customWidth="1"/>
    <col min="6659" max="6659" width="10" style="3" bestFit="1" customWidth="1"/>
    <col min="6660" max="6660" width="12.42578125" style="3" bestFit="1" customWidth="1"/>
    <col min="6661" max="6661" width="9.140625" style="3"/>
    <col min="6662" max="6662" width="11.28515625" style="3" bestFit="1" customWidth="1"/>
    <col min="6663" max="6663" width="12.42578125" style="3" customWidth="1"/>
    <col min="6664" max="6913" width="9.140625" style="3"/>
    <col min="6914" max="6914" width="6.7109375" style="3" bestFit="1" customWidth="1"/>
    <col min="6915" max="6915" width="10" style="3" bestFit="1" customWidth="1"/>
    <col min="6916" max="6916" width="12.42578125" style="3" bestFit="1" customWidth="1"/>
    <col min="6917" max="6917" width="9.140625" style="3"/>
    <col min="6918" max="6918" width="11.28515625" style="3" bestFit="1" customWidth="1"/>
    <col min="6919" max="6919" width="12.42578125" style="3" customWidth="1"/>
    <col min="6920" max="7169" width="9.140625" style="3"/>
    <col min="7170" max="7170" width="6.7109375" style="3" bestFit="1" customWidth="1"/>
    <col min="7171" max="7171" width="10" style="3" bestFit="1" customWidth="1"/>
    <col min="7172" max="7172" width="12.42578125" style="3" bestFit="1" customWidth="1"/>
    <col min="7173" max="7173" width="9.140625" style="3"/>
    <col min="7174" max="7174" width="11.28515625" style="3" bestFit="1" customWidth="1"/>
    <col min="7175" max="7175" width="12.42578125" style="3" customWidth="1"/>
    <col min="7176" max="7425" width="9.140625" style="3"/>
    <col min="7426" max="7426" width="6.7109375" style="3" bestFit="1" customWidth="1"/>
    <col min="7427" max="7427" width="10" style="3" bestFit="1" customWidth="1"/>
    <col min="7428" max="7428" width="12.42578125" style="3" bestFit="1" customWidth="1"/>
    <col min="7429" max="7429" width="9.140625" style="3"/>
    <col min="7430" max="7430" width="11.28515625" style="3" bestFit="1" customWidth="1"/>
    <col min="7431" max="7431" width="12.42578125" style="3" customWidth="1"/>
    <col min="7432" max="7681" width="9.140625" style="3"/>
    <col min="7682" max="7682" width="6.7109375" style="3" bestFit="1" customWidth="1"/>
    <col min="7683" max="7683" width="10" style="3" bestFit="1" customWidth="1"/>
    <col min="7684" max="7684" width="12.42578125" style="3" bestFit="1" customWidth="1"/>
    <col min="7685" max="7685" width="9.140625" style="3"/>
    <col min="7686" max="7686" width="11.28515625" style="3" bestFit="1" customWidth="1"/>
    <col min="7687" max="7687" width="12.42578125" style="3" customWidth="1"/>
    <col min="7688" max="7937" width="9.140625" style="3"/>
    <col min="7938" max="7938" width="6.7109375" style="3" bestFit="1" customWidth="1"/>
    <col min="7939" max="7939" width="10" style="3" bestFit="1" customWidth="1"/>
    <col min="7940" max="7940" width="12.42578125" style="3" bestFit="1" customWidth="1"/>
    <col min="7941" max="7941" width="9.140625" style="3"/>
    <col min="7942" max="7942" width="11.28515625" style="3" bestFit="1" customWidth="1"/>
    <col min="7943" max="7943" width="12.42578125" style="3" customWidth="1"/>
    <col min="7944" max="8193" width="9.140625" style="3"/>
    <col min="8194" max="8194" width="6.7109375" style="3" bestFit="1" customWidth="1"/>
    <col min="8195" max="8195" width="10" style="3" bestFit="1" customWidth="1"/>
    <col min="8196" max="8196" width="12.42578125" style="3" bestFit="1" customWidth="1"/>
    <col min="8197" max="8197" width="9.140625" style="3"/>
    <col min="8198" max="8198" width="11.28515625" style="3" bestFit="1" customWidth="1"/>
    <col min="8199" max="8199" width="12.42578125" style="3" customWidth="1"/>
    <col min="8200" max="8449" width="9.140625" style="3"/>
    <col min="8450" max="8450" width="6.7109375" style="3" bestFit="1" customWidth="1"/>
    <col min="8451" max="8451" width="10" style="3" bestFit="1" customWidth="1"/>
    <col min="8452" max="8452" width="12.42578125" style="3" bestFit="1" customWidth="1"/>
    <col min="8453" max="8453" width="9.140625" style="3"/>
    <col min="8454" max="8454" width="11.28515625" style="3" bestFit="1" customWidth="1"/>
    <col min="8455" max="8455" width="12.42578125" style="3" customWidth="1"/>
    <col min="8456" max="8705" width="9.140625" style="3"/>
    <col min="8706" max="8706" width="6.7109375" style="3" bestFit="1" customWidth="1"/>
    <col min="8707" max="8707" width="10" style="3" bestFit="1" customWidth="1"/>
    <col min="8708" max="8708" width="12.42578125" style="3" bestFit="1" customWidth="1"/>
    <col min="8709" max="8709" width="9.140625" style="3"/>
    <col min="8710" max="8710" width="11.28515625" style="3" bestFit="1" customWidth="1"/>
    <col min="8711" max="8711" width="12.42578125" style="3" customWidth="1"/>
    <col min="8712" max="8961" width="9.140625" style="3"/>
    <col min="8962" max="8962" width="6.7109375" style="3" bestFit="1" customWidth="1"/>
    <col min="8963" max="8963" width="10" style="3" bestFit="1" customWidth="1"/>
    <col min="8964" max="8964" width="12.42578125" style="3" bestFit="1" customWidth="1"/>
    <col min="8965" max="8965" width="9.140625" style="3"/>
    <col min="8966" max="8966" width="11.28515625" style="3" bestFit="1" customWidth="1"/>
    <col min="8967" max="8967" width="12.42578125" style="3" customWidth="1"/>
    <col min="8968" max="9217" width="9.140625" style="3"/>
    <col min="9218" max="9218" width="6.7109375" style="3" bestFit="1" customWidth="1"/>
    <col min="9219" max="9219" width="10" style="3" bestFit="1" customWidth="1"/>
    <col min="9220" max="9220" width="12.42578125" style="3" bestFit="1" customWidth="1"/>
    <col min="9221" max="9221" width="9.140625" style="3"/>
    <col min="9222" max="9222" width="11.28515625" style="3" bestFit="1" customWidth="1"/>
    <col min="9223" max="9223" width="12.42578125" style="3" customWidth="1"/>
    <col min="9224" max="9473" width="9.140625" style="3"/>
    <col min="9474" max="9474" width="6.7109375" style="3" bestFit="1" customWidth="1"/>
    <col min="9475" max="9475" width="10" style="3" bestFit="1" customWidth="1"/>
    <col min="9476" max="9476" width="12.42578125" style="3" bestFit="1" customWidth="1"/>
    <col min="9477" max="9477" width="9.140625" style="3"/>
    <col min="9478" max="9478" width="11.28515625" style="3" bestFit="1" customWidth="1"/>
    <col min="9479" max="9479" width="12.42578125" style="3" customWidth="1"/>
    <col min="9480" max="9729" width="9.140625" style="3"/>
    <col min="9730" max="9730" width="6.7109375" style="3" bestFit="1" customWidth="1"/>
    <col min="9731" max="9731" width="10" style="3" bestFit="1" customWidth="1"/>
    <col min="9732" max="9732" width="12.42578125" style="3" bestFit="1" customWidth="1"/>
    <col min="9733" max="9733" width="9.140625" style="3"/>
    <col min="9734" max="9734" width="11.28515625" style="3" bestFit="1" customWidth="1"/>
    <col min="9735" max="9735" width="12.42578125" style="3" customWidth="1"/>
    <col min="9736" max="9985" width="9.140625" style="3"/>
    <col min="9986" max="9986" width="6.7109375" style="3" bestFit="1" customWidth="1"/>
    <col min="9987" max="9987" width="10" style="3" bestFit="1" customWidth="1"/>
    <col min="9988" max="9988" width="12.42578125" style="3" bestFit="1" customWidth="1"/>
    <col min="9989" max="9989" width="9.140625" style="3"/>
    <col min="9990" max="9990" width="11.28515625" style="3" bestFit="1" customWidth="1"/>
    <col min="9991" max="9991" width="12.42578125" style="3" customWidth="1"/>
    <col min="9992" max="10241" width="9.140625" style="3"/>
    <col min="10242" max="10242" width="6.7109375" style="3" bestFit="1" customWidth="1"/>
    <col min="10243" max="10243" width="10" style="3" bestFit="1" customWidth="1"/>
    <col min="10244" max="10244" width="12.42578125" style="3" bestFit="1" customWidth="1"/>
    <col min="10245" max="10245" width="9.140625" style="3"/>
    <col min="10246" max="10246" width="11.28515625" style="3" bestFit="1" customWidth="1"/>
    <col min="10247" max="10247" width="12.42578125" style="3" customWidth="1"/>
    <col min="10248" max="10497" width="9.140625" style="3"/>
    <col min="10498" max="10498" width="6.7109375" style="3" bestFit="1" customWidth="1"/>
    <col min="10499" max="10499" width="10" style="3" bestFit="1" customWidth="1"/>
    <col min="10500" max="10500" width="12.42578125" style="3" bestFit="1" customWidth="1"/>
    <col min="10501" max="10501" width="9.140625" style="3"/>
    <col min="10502" max="10502" width="11.28515625" style="3" bestFit="1" customWidth="1"/>
    <col min="10503" max="10503" width="12.42578125" style="3" customWidth="1"/>
    <col min="10504" max="10753" width="9.140625" style="3"/>
    <col min="10754" max="10754" width="6.7109375" style="3" bestFit="1" customWidth="1"/>
    <col min="10755" max="10755" width="10" style="3" bestFit="1" customWidth="1"/>
    <col min="10756" max="10756" width="12.42578125" style="3" bestFit="1" customWidth="1"/>
    <col min="10757" max="10757" width="9.140625" style="3"/>
    <col min="10758" max="10758" width="11.28515625" style="3" bestFit="1" customWidth="1"/>
    <col min="10759" max="10759" width="12.42578125" style="3" customWidth="1"/>
    <col min="10760" max="11009" width="9.140625" style="3"/>
    <col min="11010" max="11010" width="6.7109375" style="3" bestFit="1" customWidth="1"/>
    <col min="11011" max="11011" width="10" style="3" bestFit="1" customWidth="1"/>
    <col min="11012" max="11012" width="12.42578125" style="3" bestFit="1" customWidth="1"/>
    <col min="11013" max="11013" width="9.140625" style="3"/>
    <col min="11014" max="11014" width="11.28515625" style="3" bestFit="1" customWidth="1"/>
    <col min="11015" max="11015" width="12.42578125" style="3" customWidth="1"/>
    <col min="11016" max="11265" width="9.140625" style="3"/>
    <col min="11266" max="11266" width="6.7109375" style="3" bestFit="1" customWidth="1"/>
    <col min="11267" max="11267" width="10" style="3" bestFit="1" customWidth="1"/>
    <col min="11268" max="11268" width="12.42578125" style="3" bestFit="1" customWidth="1"/>
    <col min="11269" max="11269" width="9.140625" style="3"/>
    <col min="11270" max="11270" width="11.28515625" style="3" bestFit="1" customWidth="1"/>
    <col min="11271" max="11271" width="12.42578125" style="3" customWidth="1"/>
    <col min="11272" max="11521" width="9.140625" style="3"/>
    <col min="11522" max="11522" width="6.7109375" style="3" bestFit="1" customWidth="1"/>
    <col min="11523" max="11523" width="10" style="3" bestFit="1" customWidth="1"/>
    <col min="11524" max="11524" width="12.42578125" style="3" bestFit="1" customWidth="1"/>
    <col min="11525" max="11525" width="9.140625" style="3"/>
    <col min="11526" max="11526" width="11.28515625" style="3" bestFit="1" customWidth="1"/>
    <col min="11527" max="11527" width="12.42578125" style="3" customWidth="1"/>
    <col min="11528" max="11777" width="9.140625" style="3"/>
    <col min="11778" max="11778" width="6.7109375" style="3" bestFit="1" customWidth="1"/>
    <col min="11779" max="11779" width="10" style="3" bestFit="1" customWidth="1"/>
    <col min="11780" max="11780" width="12.42578125" style="3" bestFit="1" customWidth="1"/>
    <col min="11781" max="11781" width="9.140625" style="3"/>
    <col min="11782" max="11782" width="11.28515625" style="3" bestFit="1" customWidth="1"/>
    <col min="11783" max="11783" width="12.42578125" style="3" customWidth="1"/>
    <col min="11784" max="12033" width="9.140625" style="3"/>
    <col min="12034" max="12034" width="6.7109375" style="3" bestFit="1" customWidth="1"/>
    <col min="12035" max="12035" width="10" style="3" bestFit="1" customWidth="1"/>
    <col min="12036" max="12036" width="12.42578125" style="3" bestFit="1" customWidth="1"/>
    <col min="12037" max="12037" width="9.140625" style="3"/>
    <col min="12038" max="12038" width="11.28515625" style="3" bestFit="1" customWidth="1"/>
    <col min="12039" max="12039" width="12.42578125" style="3" customWidth="1"/>
    <col min="12040" max="12289" width="9.140625" style="3"/>
    <col min="12290" max="12290" width="6.7109375" style="3" bestFit="1" customWidth="1"/>
    <col min="12291" max="12291" width="10" style="3" bestFit="1" customWidth="1"/>
    <col min="12292" max="12292" width="12.42578125" style="3" bestFit="1" customWidth="1"/>
    <col min="12293" max="12293" width="9.140625" style="3"/>
    <col min="12294" max="12294" width="11.28515625" style="3" bestFit="1" customWidth="1"/>
    <col min="12295" max="12295" width="12.42578125" style="3" customWidth="1"/>
    <col min="12296" max="12545" width="9.140625" style="3"/>
    <col min="12546" max="12546" width="6.7109375" style="3" bestFit="1" customWidth="1"/>
    <col min="12547" max="12547" width="10" style="3" bestFit="1" customWidth="1"/>
    <col min="12548" max="12548" width="12.42578125" style="3" bestFit="1" customWidth="1"/>
    <col min="12549" max="12549" width="9.140625" style="3"/>
    <col min="12550" max="12550" width="11.28515625" style="3" bestFit="1" customWidth="1"/>
    <col min="12551" max="12551" width="12.42578125" style="3" customWidth="1"/>
    <col min="12552" max="12801" width="9.140625" style="3"/>
    <col min="12802" max="12802" width="6.7109375" style="3" bestFit="1" customWidth="1"/>
    <col min="12803" max="12803" width="10" style="3" bestFit="1" customWidth="1"/>
    <col min="12804" max="12804" width="12.42578125" style="3" bestFit="1" customWidth="1"/>
    <col min="12805" max="12805" width="9.140625" style="3"/>
    <col min="12806" max="12806" width="11.28515625" style="3" bestFit="1" customWidth="1"/>
    <col min="12807" max="12807" width="12.42578125" style="3" customWidth="1"/>
    <col min="12808" max="13057" width="9.140625" style="3"/>
    <col min="13058" max="13058" width="6.7109375" style="3" bestFit="1" customWidth="1"/>
    <col min="13059" max="13059" width="10" style="3" bestFit="1" customWidth="1"/>
    <col min="13060" max="13060" width="12.42578125" style="3" bestFit="1" customWidth="1"/>
    <col min="13061" max="13061" width="9.140625" style="3"/>
    <col min="13062" max="13062" width="11.28515625" style="3" bestFit="1" customWidth="1"/>
    <col min="13063" max="13063" width="12.42578125" style="3" customWidth="1"/>
    <col min="13064" max="13313" width="9.140625" style="3"/>
    <col min="13314" max="13314" width="6.7109375" style="3" bestFit="1" customWidth="1"/>
    <col min="13315" max="13315" width="10" style="3" bestFit="1" customWidth="1"/>
    <col min="13316" max="13316" width="12.42578125" style="3" bestFit="1" customWidth="1"/>
    <col min="13317" max="13317" width="9.140625" style="3"/>
    <col min="13318" max="13318" width="11.28515625" style="3" bestFit="1" customWidth="1"/>
    <col min="13319" max="13319" width="12.42578125" style="3" customWidth="1"/>
    <col min="13320" max="13569" width="9.140625" style="3"/>
    <col min="13570" max="13570" width="6.7109375" style="3" bestFit="1" customWidth="1"/>
    <col min="13571" max="13571" width="10" style="3" bestFit="1" customWidth="1"/>
    <col min="13572" max="13572" width="12.42578125" style="3" bestFit="1" customWidth="1"/>
    <col min="13573" max="13573" width="9.140625" style="3"/>
    <col min="13574" max="13574" width="11.28515625" style="3" bestFit="1" customWidth="1"/>
    <col min="13575" max="13575" width="12.42578125" style="3" customWidth="1"/>
    <col min="13576" max="13825" width="9.140625" style="3"/>
    <col min="13826" max="13826" width="6.7109375" style="3" bestFit="1" customWidth="1"/>
    <col min="13827" max="13827" width="10" style="3" bestFit="1" customWidth="1"/>
    <col min="13828" max="13828" width="12.42578125" style="3" bestFit="1" customWidth="1"/>
    <col min="13829" max="13829" width="9.140625" style="3"/>
    <col min="13830" max="13830" width="11.28515625" style="3" bestFit="1" customWidth="1"/>
    <col min="13831" max="13831" width="12.42578125" style="3" customWidth="1"/>
    <col min="13832" max="14081" width="9.140625" style="3"/>
    <col min="14082" max="14082" width="6.7109375" style="3" bestFit="1" customWidth="1"/>
    <col min="14083" max="14083" width="10" style="3" bestFit="1" customWidth="1"/>
    <col min="14084" max="14084" width="12.42578125" style="3" bestFit="1" customWidth="1"/>
    <col min="14085" max="14085" width="9.140625" style="3"/>
    <col min="14086" max="14086" width="11.28515625" style="3" bestFit="1" customWidth="1"/>
    <col min="14087" max="14087" width="12.42578125" style="3" customWidth="1"/>
    <col min="14088" max="14337" width="9.140625" style="3"/>
    <col min="14338" max="14338" width="6.7109375" style="3" bestFit="1" customWidth="1"/>
    <col min="14339" max="14339" width="10" style="3" bestFit="1" customWidth="1"/>
    <col min="14340" max="14340" width="12.42578125" style="3" bestFit="1" customWidth="1"/>
    <col min="14341" max="14341" width="9.140625" style="3"/>
    <col min="14342" max="14342" width="11.28515625" style="3" bestFit="1" customWidth="1"/>
    <col min="14343" max="14343" width="12.42578125" style="3" customWidth="1"/>
    <col min="14344" max="14593" width="9.140625" style="3"/>
    <col min="14594" max="14594" width="6.7109375" style="3" bestFit="1" customWidth="1"/>
    <col min="14595" max="14595" width="10" style="3" bestFit="1" customWidth="1"/>
    <col min="14596" max="14596" width="12.42578125" style="3" bestFit="1" customWidth="1"/>
    <col min="14597" max="14597" width="9.140625" style="3"/>
    <col min="14598" max="14598" width="11.28515625" style="3" bestFit="1" customWidth="1"/>
    <col min="14599" max="14599" width="12.42578125" style="3" customWidth="1"/>
    <col min="14600" max="14849" width="9.140625" style="3"/>
    <col min="14850" max="14850" width="6.7109375" style="3" bestFit="1" customWidth="1"/>
    <col min="14851" max="14851" width="10" style="3" bestFit="1" customWidth="1"/>
    <col min="14852" max="14852" width="12.42578125" style="3" bestFit="1" customWidth="1"/>
    <col min="14853" max="14853" width="9.140625" style="3"/>
    <col min="14854" max="14854" width="11.28515625" style="3" bestFit="1" customWidth="1"/>
    <col min="14855" max="14855" width="12.42578125" style="3" customWidth="1"/>
    <col min="14856" max="15105" width="9.140625" style="3"/>
    <col min="15106" max="15106" width="6.7109375" style="3" bestFit="1" customWidth="1"/>
    <col min="15107" max="15107" width="10" style="3" bestFit="1" customWidth="1"/>
    <col min="15108" max="15108" width="12.42578125" style="3" bestFit="1" customWidth="1"/>
    <col min="15109" max="15109" width="9.140625" style="3"/>
    <col min="15110" max="15110" width="11.28515625" style="3" bestFit="1" customWidth="1"/>
    <col min="15111" max="15111" width="12.42578125" style="3" customWidth="1"/>
    <col min="15112" max="15361" width="9.140625" style="3"/>
    <col min="15362" max="15362" width="6.7109375" style="3" bestFit="1" customWidth="1"/>
    <col min="15363" max="15363" width="10" style="3" bestFit="1" customWidth="1"/>
    <col min="15364" max="15364" width="12.42578125" style="3" bestFit="1" customWidth="1"/>
    <col min="15365" max="15365" width="9.140625" style="3"/>
    <col min="15366" max="15366" width="11.28515625" style="3" bestFit="1" customWidth="1"/>
    <col min="15367" max="15367" width="12.42578125" style="3" customWidth="1"/>
    <col min="15368" max="15617" width="9.140625" style="3"/>
    <col min="15618" max="15618" width="6.7109375" style="3" bestFit="1" customWidth="1"/>
    <col min="15619" max="15619" width="10" style="3" bestFit="1" customWidth="1"/>
    <col min="15620" max="15620" width="12.42578125" style="3" bestFit="1" customWidth="1"/>
    <col min="15621" max="15621" width="9.140625" style="3"/>
    <col min="15622" max="15622" width="11.28515625" style="3" bestFit="1" customWidth="1"/>
    <col min="15623" max="15623" width="12.42578125" style="3" customWidth="1"/>
    <col min="15624" max="15873" width="9.140625" style="3"/>
    <col min="15874" max="15874" width="6.7109375" style="3" bestFit="1" customWidth="1"/>
    <col min="15875" max="15875" width="10" style="3" bestFit="1" customWidth="1"/>
    <col min="15876" max="15876" width="12.42578125" style="3" bestFit="1" customWidth="1"/>
    <col min="15877" max="15877" width="9.140625" style="3"/>
    <col min="15878" max="15878" width="11.28515625" style="3" bestFit="1" customWidth="1"/>
    <col min="15879" max="15879" width="12.42578125" style="3" customWidth="1"/>
    <col min="15880" max="16129" width="9.140625" style="3"/>
    <col min="16130" max="16130" width="6.7109375" style="3" bestFit="1" customWidth="1"/>
    <col min="16131" max="16131" width="10" style="3" bestFit="1" customWidth="1"/>
    <col min="16132" max="16132" width="12.42578125" style="3" bestFit="1" customWidth="1"/>
    <col min="16133" max="16133" width="9.140625" style="3"/>
    <col min="16134" max="16134" width="11.28515625" style="3" bestFit="1" customWidth="1"/>
    <col min="16135" max="16135" width="12.42578125" style="3" customWidth="1"/>
    <col min="16136" max="16384" width="9.140625" style="3"/>
  </cols>
  <sheetData>
    <row r="1" spans="1:11" x14ac:dyDescent="0.25">
      <c r="A1" s="1" t="s">
        <v>0</v>
      </c>
      <c r="B1" s="11" t="s">
        <v>1</v>
      </c>
      <c r="C1" s="1" t="s">
        <v>2</v>
      </c>
      <c r="D1" s="1" t="s">
        <v>3</v>
      </c>
      <c r="E1" s="1" t="s">
        <v>134</v>
      </c>
      <c r="F1" s="2" t="s">
        <v>4</v>
      </c>
      <c r="G1" s="1" t="s">
        <v>5</v>
      </c>
    </row>
    <row r="2" spans="1:11" x14ac:dyDescent="0.25">
      <c r="A2" s="1"/>
      <c r="B2" s="11"/>
      <c r="C2" s="1" t="s">
        <v>6</v>
      </c>
      <c r="D2" s="1" t="s">
        <v>7</v>
      </c>
      <c r="E2" s="1" t="s">
        <v>8</v>
      </c>
      <c r="F2" s="2" t="s">
        <v>8</v>
      </c>
      <c r="G2" s="1" t="s">
        <v>9</v>
      </c>
      <c r="K2" s="23"/>
    </row>
    <row r="3" spans="1:11" x14ac:dyDescent="0.25">
      <c r="A3" s="4" t="s">
        <v>133</v>
      </c>
      <c r="B3" s="12">
        <v>1959</v>
      </c>
      <c r="C3" s="5">
        <v>303457.08000000013</v>
      </c>
      <c r="D3" s="5">
        <v>5341.76</v>
      </c>
      <c r="E3" s="32">
        <f>D3/C3</f>
        <v>1.760301654520632E-2</v>
      </c>
      <c r="F3" s="7">
        <v>0.03</v>
      </c>
      <c r="G3" s="3">
        <v>60</v>
      </c>
    </row>
    <row r="4" spans="1:11" x14ac:dyDescent="0.25">
      <c r="A4" s="4" t="s">
        <v>10</v>
      </c>
      <c r="B4" s="12">
        <v>1600</v>
      </c>
      <c r="C4" s="5">
        <v>241189.22</v>
      </c>
      <c r="D4" s="5">
        <v>8722.9</v>
      </c>
      <c r="E4" s="32">
        <f t="shared" ref="E4:E67" si="0">D4/C4</f>
        <v>3.616621008186021E-2</v>
      </c>
      <c r="F4" s="7">
        <v>0.03</v>
      </c>
      <c r="G4" s="3">
        <v>60</v>
      </c>
    </row>
    <row r="5" spans="1:11" x14ac:dyDescent="0.25">
      <c r="A5" s="4" t="s">
        <v>11</v>
      </c>
      <c r="B5" s="12">
        <v>1030</v>
      </c>
      <c r="C5" s="5">
        <v>147609.13999999998</v>
      </c>
      <c r="D5" s="5">
        <v>4408.68</v>
      </c>
      <c r="E5" s="32">
        <f t="shared" si="0"/>
        <v>2.9867256187523353E-2</v>
      </c>
      <c r="F5" s="7">
        <v>0.03</v>
      </c>
      <c r="G5" s="3">
        <v>60</v>
      </c>
    </row>
    <row r="6" spans="1:11" x14ac:dyDescent="0.25">
      <c r="A6" s="4" t="s">
        <v>12</v>
      </c>
      <c r="B6" s="12">
        <v>550</v>
      </c>
      <c r="C6" s="5">
        <v>90551.74000000002</v>
      </c>
      <c r="D6" s="5">
        <v>6263.7200000000012</v>
      </c>
      <c r="E6" s="32">
        <f t="shared" si="0"/>
        <v>6.9172828705445083E-2</v>
      </c>
      <c r="F6" s="7">
        <v>0.03</v>
      </c>
      <c r="G6" s="3">
        <v>60</v>
      </c>
    </row>
    <row r="7" spans="1:11" x14ac:dyDescent="0.25">
      <c r="A7" s="4" t="s">
        <v>13</v>
      </c>
      <c r="B7" s="12">
        <v>450</v>
      </c>
      <c r="C7" s="5">
        <v>74034.84</v>
      </c>
      <c r="D7" s="5">
        <v>2637.7200000000003</v>
      </c>
      <c r="E7" s="32">
        <f t="shared" si="0"/>
        <v>3.5628090774559661E-2</v>
      </c>
      <c r="F7" s="7">
        <v>0.03</v>
      </c>
      <c r="G7" s="3">
        <v>60</v>
      </c>
    </row>
    <row r="8" spans="1:11" x14ac:dyDescent="0.25">
      <c r="A8" s="4" t="s">
        <v>14</v>
      </c>
      <c r="B8" s="12">
        <v>220</v>
      </c>
      <c r="C8" s="5">
        <v>34536.51</v>
      </c>
      <c r="D8" s="5">
        <v>0</v>
      </c>
      <c r="E8" s="32">
        <f t="shared" si="0"/>
        <v>0</v>
      </c>
      <c r="F8" s="7">
        <v>0.03</v>
      </c>
      <c r="G8" s="3">
        <v>60</v>
      </c>
    </row>
    <row r="9" spans="1:11" x14ac:dyDescent="0.25">
      <c r="A9" s="4" t="s">
        <v>15</v>
      </c>
      <c r="B9" s="12">
        <v>150</v>
      </c>
      <c r="C9" s="5">
        <v>23216.300000000003</v>
      </c>
      <c r="D9" s="5">
        <v>808.56999999999994</v>
      </c>
      <c r="E9" s="32">
        <f t="shared" si="0"/>
        <v>3.4827685720808216E-2</v>
      </c>
      <c r="F9" s="7">
        <v>0.03</v>
      </c>
      <c r="G9" s="3">
        <v>60</v>
      </c>
    </row>
    <row r="10" spans="1:11" x14ac:dyDescent="0.25">
      <c r="A10" s="4" t="s">
        <v>16</v>
      </c>
      <c r="B10" s="12">
        <v>120</v>
      </c>
      <c r="C10" s="5">
        <v>19180.879999999997</v>
      </c>
      <c r="D10" s="5">
        <v>696.59</v>
      </c>
      <c r="E10" s="32">
        <f t="shared" si="0"/>
        <v>3.6316894741012934E-2</v>
      </c>
      <c r="F10" s="7">
        <v>0.03</v>
      </c>
      <c r="G10" s="3">
        <v>60</v>
      </c>
    </row>
    <row r="11" spans="1:11" x14ac:dyDescent="0.25">
      <c r="A11" s="4" t="s">
        <v>17</v>
      </c>
      <c r="B11" s="12">
        <v>120</v>
      </c>
      <c r="C11" s="5">
        <v>19871.469999999998</v>
      </c>
      <c r="D11" s="5">
        <v>0</v>
      </c>
      <c r="E11" s="32">
        <f t="shared" si="0"/>
        <v>0</v>
      </c>
      <c r="F11" s="7">
        <v>0.03</v>
      </c>
      <c r="G11" s="3">
        <v>60</v>
      </c>
    </row>
    <row r="12" spans="1:11" x14ac:dyDescent="0.25">
      <c r="A12" s="4" t="s">
        <v>18</v>
      </c>
      <c r="B12" s="12">
        <v>108</v>
      </c>
      <c r="C12" s="5">
        <v>16719.14</v>
      </c>
      <c r="D12" s="5">
        <v>0</v>
      </c>
      <c r="E12" s="32">
        <f t="shared" si="0"/>
        <v>0</v>
      </c>
      <c r="F12" s="7">
        <v>0.03</v>
      </c>
      <c r="G12" s="3">
        <v>60</v>
      </c>
    </row>
    <row r="13" spans="1:11" x14ac:dyDescent="0.25">
      <c r="A13" s="4" t="s">
        <v>19</v>
      </c>
      <c r="B13" s="12">
        <v>100</v>
      </c>
      <c r="C13" s="5">
        <v>15911.83</v>
      </c>
      <c r="D13" s="5">
        <v>0</v>
      </c>
      <c r="E13" s="32">
        <f t="shared" si="0"/>
        <v>0</v>
      </c>
      <c r="F13" s="7">
        <v>0.03</v>
      </c>
      <c r="G13" s="3">
        <v>60</v>
      </c>
    </row>
    <row r="14" spans="1:11" x14ac:dyDescent="0.25">
      <c r="A14" s="4" t="s">
        <v>20</v>
      </c>
      <c r="B14" s="12">
        <v>100</v>
      </c>
      <c r="C14" s="5">
        <v>16424.89</v>
      </c>
      <c r="D14" s="5">
        <v>0</v>
      </c>
      <c r="E14" s="32">
        <f t="shared" si="0"/>
        <v>0</v>
      </c>
      <c r="F14" s="7">
        <v>0.03</v>
      </c>
      <c r="G14" s="3">
        <v>60</v>
      </c>
    </row>
    <row r="15" spans="1:11" x14ac:dyDescent="0.25">
      <c r="A15" s="4" t="s">
        <v>21</v>
      </c>
      <c r="B15" s="12">
        <v>100</v>
      </c>
      <c r="C15" s="5">
        <v>16006.72</v>
      </c>
      <c r="D15" s="5">
        <v>0</v>
      </c>
      <c r="E15" s="32">
        <f t="shared" si="0"/>
        <v>0</v>
      </c>
      <c r="F15" s="7">
        <v>0.03</v>
      </c>
      <c r="G15" s="3">
        <v>60</v>
      </c>
    </row>
    <row r="16" spans="1:11" x14ac:dyDescent="0.25">
      <c r="A16" s="4" t="s">
        <v>22</v>
      </c>
      <c r="B16" s="12">
        <v>80</v>
      </c>
      <c r="C16" s="5">
        <v>13545.630000000001</v>
      </c>
      <c r="D16" s="5">
        <v>0</v>
      </c>
      <c r="E16" s="32">
        <f t="shared" si="0"/>
        <v>0</v>
      </c>
      <c r="F16" s="7">
        <v>0.02</v>
      </c>
      <c r="G16" s="3">
        <v>60</v>
      </c>
    </row>
    <row r="17" spans="1:7" x14ac:dyDescent="0.25">
      <c r="A17" s="4" t="s">
        <v>23</v>
      </c>
      <c r="B17" s="12">
        <v>77</v>
      </c>
      <c r="C17" s="5">
        <v>13520.78</v>
      </c>
      <c r="D17" s="5">
        <v>1283.69</v>
      </c>
      <c r="E17" s="32">
        <f t="shared" si="0"/>
        <v>9.4942007783574617E-2</v>
      </c>
      <c r="F17" s="7">
        <v>0.02</v>
      </c>
      <c r="G17" s="3">
        <v>60</v>
      </c>
    </row>
    <row r="18" spans="1:7" x14ac:dyDescent="0.25">
      <c r="A18" s="4" t="s">
        <v>24</v>
      </c>
      <c r="B18" s="12">
        <v>60</v>
      </c>
      <c r="C18" s="5">
        <v>10037.120000000001</v>
      </c>
      <c r="D18" s="5">
        <v>886.68</v>
      </c>
      <c r="E18" s="32">
        <f t="shared" si="0"/>
        <v>8.8340081617037547E-2</v>
      </c>
      <c r="F18" s="7">
        <v>0.02</v>
      </c>
      <c r="G18" s="3">
        <v>60</v>
      </c>
    </row>
    <row r="19" spans="1:7" x14ac:dyDescent="0.25">
      <c r="A19" s="4" t="s">
        <v>25</v>
      </c>
      <c r="B19" s="12">
        <v>60</v>
      </c>
      <c r="C19" s="5">
        <v>9983.77</v>
      </c>
      <c r="D19" s="5">
        <v>404.37</v>
      </c>
      <c r="E19" s="32">
        <f t="shared" si="0"/>
        <v>4.0502735940431321E-2</v>
      </c>
      <c r="F19" s="7">
        <v>0.02</v>
      </c>
      <c r="G19" s="3">
        <v>60</v>
      </c>
    </row>
    <row r="20" spans="1:7" x14ac:dyDescent="0.25">
      <c r="A20" s="4" t="s">
        <v>26</v>
      </c>
      <c r="B20" s="12">
        <v>60</v>
      </c>
      <c r="C20" s="5">
        <v>9854.94</v>
      </c>
      <c r="D20" s="5">
        <v>0</v>
      </c>
      <c r="E20" s="32">
        <f t="shared" si="0"/>
        <v>0</v>
      </c>
      <c r="F20" s="7">
        <v>0.02</v>
      </c>
      <c r="G20" s="3">
        <v>60</v>
      </c>
    </row>
    <row r="21" spans="1:7" x14ac:dyDescent="0.25">
      <c r="A21" s="4" t="s">
        <v>27</v>
      </c>
      <c r="B21" s="12">
        <v>50</v>
      </c>
      <c r="C21" s="5">
        <v>8366.4</v>
      </c>
      <c r="D21" s="5">
        <v>0</v>
      </c>
      <c r="E21" s="32">
        <f t="shared" si="0"/>
        <v>0</v>
      </c>
      <c r="F21" s="7">
        <v>0.02</v>
      </c>
      <c r="G21" s="3">
        <v>60</v>
      </c>
    </row>
    <row r="22" spans="1:7" x14ac:dyDescent="0.25">
      <c r="A22" s="4" t="s">
        <v>28</v>
      </c>
      <c r="B22" s="12">
        <v>50</v>
      </c>
      <c r="C22" s="5">
        <v>8268.36</v>
      </c>
      <c r="D22" s="5">
        <v>388.64</v>
      </c>
      <c r="E22" s="32">
        <f t="shared" si="0"/>
        <v>4.7003275135577061E-2</v>
      </c>
      <c r="F22" s="7">
        <v>0.02</v>
      </c>
      <c r="G22" s="3">
        <v>60</v>
      </c>
    </row>
    <row r="23" spans="1:7" x14ac:dyDescent="0.25">
      <c r="A23" s="4" t="s">
        <v>29</v>
      </c>
      <c r="B23" s="12">
        <v>41</v>
      </c>
      <c r="C23" s="5">
        <v>6345.16</v>
      </c>
      <c r="D23" s="5">
        <v>18.52</v>
      </c>
      <c r="E23" s="32">
        <f t="shared" si="0"/>
        <v>2.9187601258281902E-3</v>
      </c>
      <c r="F23" s="7">
        <v>0.02</v>
      </c>
      <c r="G23" s="3">
        <v>60</v>
      </c>
    </row>
    <row r="24" spans="1:7" x14ac:dyDescent="0.25">
      <c r="A24" s="4" t="s">
        <v>30</v>
      </c>
      <c r="B24" s="12">
        <v>40</v>
      </c>
      <c r="C24" s="5">
        <v>6705.4</v>
      </c>
      <c r="D24" s="5">
        <v>0</v>
      </c>
      <c r="E24" s="32">
        <f t="shared" si="0"/>
        <v>0</v>
      </c>
      <c r="F24" s="7">
        <v>0.02</v>
      </c>
      <c r="G24" s="3">
        <v>60</v>
      </c>
    </row>
    <row r="25" spans="1:7" x14ac:dyDescent="0.25">
      <c r="A25" s="4" t="s">
        <v>31</v>
      </c>
      <c r="B25" s="12">
        <v>32</v>
      </c>
      <c r="C25" s="5">
        <v>5305.86</v>
      </c>
      <c r="D25" s="5">
        <v>0</v>
      </c>
      <c r="E25" s="32">
        <f t="shared" si="0"/>
        <v>0</v>
      </c>
      <c r="F25" s="7">
        <v>0.02</v>
      </c>
      <c r="G25" s="3">
        <v>60</v>
      </c>
    </row>
    <row r="26" spans="1:7" x14ac:dyDescent="0.25">
      <c r="A26" s="4" t="s">
        <v>32</v>
      </c>
      <c r="B26" s="12">
        <v>30</v>
      </c>
      <c r="C26" s="5">
        <v>4974.24</v>
      </c>
      <c r="D26" s="5">
        <v>0</v>
      </c>
      <c r="E26" s="32">
        <f t="shared" si="0"/>
        <v>0</v>
      </c>
      <c r="F26" s="7">
        <v>0.02</v>
      </c>
      <c r="G26" s="3">
        <v>60</v>
      </c>
    </row>
    <row r="27" spans="1:7" x14ac:dyDescent="0.25">
      <c r="A27" s="4" t="s">
        <v>33</v>
      </c>
      <c r="B27" s="12">
        <v>30</v>
      </c>
      <c r="C27" s="5">
        <v>4819.0200000000004</v>
      </c>
      <c r="D27" s="5">
        <v>0</v>
      </c>
      <c r="E27" s="32">
        <f t="shared" si="0"/>
        <v>0</v>
      </c>
      <c r="F27" s="7">
        <v>0.02</v>
      </c>
      <c r="G27" s="3">
        <v>60</v>
      </c>
    </row>
    <row r="28" spans="1:7" x14ac:dyDescent="0.25">
      <c r="A28" s="4" t="s">
        <v>34</v>
      </c>
      <c r="B28" s="12">
        <v>28</v>
      </c>
      <c r="C28" s="5">
        <v>4757.8900000000003</v>
      </c>
      <c r="D28" s="5">
        <v>0</v>
      </c>
      <c r="E28" s="32">
        <f t="shared" si="0"/>
        <v>0</v>
      </c>
      <c r="F28" s="7">
        <v>0.02</v>
      </c>
      <c r="G28" s="3">
        <v>60</v>
      </c>
    </row>
    <row r="29" spans="1:7" x14ac:dyDescent="0.25">
      <c r="A29" s="4" t="s">
        <v>35</v>
      </c>
      <c r="B29" s="12">
        <v>27</v>
      </c>
      <c r="C29" s="5">
        <v>4377.5</v>
      </c>
      <c r="D29" s="5">
        <v>258.39999999999998</v>
      </c>
      <c r="E29" s="32">
        <f t="shared" si="0"/>
        <v>5.9029126213592228E-2</v>
      </c>
      <c r="F29" s="7">
        <v>0.02</v>
      </c>
      <c r="G29" s="3">
        <v>60</v>
      </c>
    </row>
    <row r="30" spans="1:7" x14ac:dyDescent="0.25">
      <c r="A30" s="4" t="s">
        <v>36</v>
      </c>
      <c r="B30" s="12">
        <v>22</v>
      </c>
      <c r="C30" s="5">
        <v>3954.23</v>
      </c>
      <c r="D30" s="5">
        <v>235.01000000000002</v>
      </c>
      <c r="E30" s="32">
        <f t="shared" si="0"/>
        <v>5.9432557033859947E-2</v>
      </c>
      <c r="F30" s="7">
        <v>0.02</v>
      </c>
      <c r="G30" s="3">
        <v>60</v>
      </c>
    </row>
    <row r="31" spans="1:7" x14ac:dyDescent="0.25">
      <c r="A31" s="4" t="s">
        <v>37</v>
      </c>
      <c r="B31" s="12">
        <v>20</v>
      </c>
      <c r="C31" s="5">
        <v>3317.74</v>
      </c>
      <c r="D31" s="5">
        <v>0</v>
      </c>
      <c r="E31" s="32">
        <f t="shared" si="0"/>
        <v>0</v>
      </c>
      <c r="F31" s="7">
        <v>0.02</v>
      </c>
      <c r="G31" s="3">
        <v>45</v>
      </c>
    </row>
    <row r="32" spans="1:7" x14ac:dyDescent="0.25">
      <c r="A32" s="4" t="s">
        <v>38</v>
      </c>
      <c r="B32" s="12">
        <v>20</v>
      </c>
      <c r="C32" s="5">
        <v>3311.28</v>
      </c>
      <c r="D32" s="5">
        <v>0</v>
      </c>
      <c r="E32" s="32">
        <f t="shared" si="0"/>
        <v>0</v>
      </c>
      <c r="F32" s="7">
        <v>0.02</v>
      </c>
      <c r="G32" s="3">
        <v>45</v>
      </c>
    </row>
    <row r="33" spans="1:7" x14ac:dyDescent="0.25">
      <c r="A33" s="4" t="s">
        <v>39</v>
      </c>
      <c r="B33" s="12">
        <v>20</v>
      </c>
      <c r="C33" s="5">
        <v>3219.65</v>
      </c>
      <c r="D33" s="5">
        <v>182.84</v>
      </c>
      <c r="E33" s="32">
        <f t="shared" si="0"/>
        <v>5.6788781389281444E-2</v>
      </c>
      <c r="F33" s="7">
        <v>0.02</v>
      </c>
      <c r="G33" s="3">
        <v>45</v>
      </c>
    </row>
    <row r="34" spans="1:7" x14ac:dyDescent="0.25">
      <c r="A34" s="4" t="s">
        <v>40</v>
      </c>
      <c r="B34" s="12">
        <v>18</v>
      </c>
      <c r="C34" s="5">
        <v>3307.57</v>
      </c>
      <c r="D34" s="5">
        <v>136.68</v>
      </c>
      <c r="E34" s="32">
        <f t="shared" si="0"/>
        <v>4.1323388469480617E-2</v>
      </c>
      <c r="F34" s="6">
        <v>1.4999999999999999E-2</v>
      </c>
      <c r="G34" s="3">
        <v>45</v>
      </c>
    </row>
    <row r="35" spans="1:7" x14ac:dyDescent="0.25">
      <c r="A35" s="4" t="s">
        <v>41</v>
      </c>
      <c r="B35" s="12">
        <v>18</v>
      </c>
      <c r="C35" s="5">
        <v>2965.5</v>
      </c>
      <c r="D35" s="5">
        <v>0</v>
      </c>
      <c r="E35" s="32">
        <f t="shared" si="0"/>
        <v>0</v>
      </c>
      <c r="F35" s="6">
        <v>1.4999999999999999E-2</v>
      </c>
      <c r="G35" s="3">
        <v>45</v>
      </c>
    </row>
    <row r="36" spans="1:7" x14ac:dyDescent="0.25">
      <c r="A36" s="4" t="s">
        <v>42</v>
      </c>
      <c r="B36" s="12">
        <v>18</v>
      </c>
      <c r="C36" s="5">
        <v>2985.39</v>
      </c>
      <c r="D36" s="5">
        <v>0</v>
      </c>
      <c r="E36" s="32">
        <f t="shared" si="0"/>
        <v>0</v>
      </c>
      <c r="F36" s="6">
        <v>1.4999999999999999E-2</v>
      </c>
      <c r="G36" s="3">
        <v>45</v>
      </c>
    </row>
    <row r="37" spans="1:7" x14ac:dyDescent="0.25">
      <c r="A37" s="4" t="s">
        <v>43</v>
      </c>
      <c r="B37" s="12">
        <v>17</v>
      </c>
      <c r="C37" s="5">
        <v>3271.52</v>
      </c>
      <c r="D37" s="5">
        <v>304.59000000000003</v>
      </c>
      <c r="E37" s="32">
        <f t="shared" si="0"/>
        <v>9.3103511517582047E-2</v>
      </c>
      <c r="F37" s="6">
        <v>1.4999999999999999E-2</v>
      </c>
      <c r="G37" s="3">
        <v>45</v>
      </c>
    </row>
    <row r="38" spans="1:7" x14ac:dyDescent="0.25">
      <c r="A38" s="4" t="s">
        <v>44</v>
      </c>
      <c r="B38" s="12">
        <v>17</v>
      </c>
      <c r="C38" s="5">
        <v>3089.24</v>
      </c>
      <c r="D38" s="5">
        <v>82.55</v>
      </c>
      <c r="E38" s="32">
        <f t="shared" si="0"/>
        <v>2.6721782703836544E-2</v>
      </c>
      <c r="F38" s="6">
        <v>1.4999999999999999E-2</v>
      </c>
      <c r="G38" s="3">
        <v>45</v>
      </c>
    </row>
    <row r="39" spans="1:7" x14ac:dyDescent="0.25">
      <c r="A39" s="4" t="s">
        <v>45</v>
      </c>
      <c r="B39" s="12">
        <v>17</v>
      </c>
      <c r="C39" s="5">
        <v>3054.99</v>
      </c>
      <c r="D39" s="5">
        <v>227.31</v>
      </c>
      <c r="E39" s="32">
        <f t="shared" si="0"/>
        <v>7.440613553563187E-2</v>
      </c>
      <c r="F39" s="6">
        <v>1.4999999999999999E-2</v>
      </c>
      <c r="G39" s="3">
        <v>45</v>
      </c>
    </row>
    <row r="40" spans="1:7" x14ac:dyDescent="0.25">
      <c r="A40" s="4" t="s">
        <v>46</v>
      </c>
      <c r="B40" s="12">
        <v>15</v>
      </c>
      <c r="C40" s="5">
        <v>2708.29</v>
      </c>
      <c r="D40" s="5">
        <v>232.49</v>
      </c>
      <c r="E40" s="32">
        <f t="shared" si="0"/>
        <v>8.5843835039822181E-2</v>
      </c>
      <c r="F40" s="6">
        <v>1.4999999999999999E-2</v>
      </c>
      <c r="G40" s="3">
        <v>45</v>
      </c>
    </row>
    <row r="41" spans="1:7" x14ac:dyDescent="0.25">
      <c r="A41" s="4" t="s">
        <v>47</v>
      </c>
      <c r="B41" s="12">
        <v>15</v>
      </c>
      <c r="C41" s="5">
        <v>2619.0700000000002</v>
      </c>
      <c r="D41" s="5">
        <v>0</v>
      </c>
      <c r="E41" s="32">
        <f t="shared" si="0"/>
        <v>0</v>
      </c>
      <c r="F41" s="6">
        <v>1.4999999999999999E-2</v>
      </c>
      <c r="G41" s="3">
        <v>45</v>
      </c>
    </row>
    <row r="42" spans="1:7" x14ac:dyDescent="0.25">
      <c r="A42" s="4" t="s">
        <v>48</v>
      </c>
      <c r="B42" s="12">
        <v>15</v>
      </c>
      <c r="C42" s="5">
        <v>2619.58</v>
      </c>
      <c r="D42" s="5">
        <v>80.319999999999993</v>
      </c>
      <c r="E42" s="32">
        <f t="shared" si="0"/>
        <v>3.0661403736476838E-2</v>
      </c>
      <c r="F42" s="6">
        <v>1.4999999999999999E-2</v>
      </c>
      <c r="G42" s="3">
        <v>45</v>
      </c>
    </row>
    <row r="43" spans="1:7" x14ac:dyDescent="0.25">
      <c r="A43" s="4" t="s">
        <v>49</v>
      </c>
      <c r="B43" s="12">
        <v>14</v>
      </c>
      <c r="C43" s="5">
        <v>2542.67</v>
      </c>
      <c r="D43" s="5">
        <v>158.51</v>
      </c>
      <c r="E43" s="32">
        <f t="shared" si="0"/>
        <v>6.2339981200863655E-2</v>
      </c>
      <c r="F43" s="6">
        <v>1.4999999999999999E-2</v>
      </c>
      <c r="G43" s="3">
        <v>45</v>
      </c>
    </row>
    <row r="44" spans="1:7" x14ac:dyDescent="0.25">
      <c r="A44" s="4" t="s">
        <v>50</v>
      </c>
      <c r="B44" s="12">
        <v>14</v>
      </c>
      <c r="C44" s="5">
        <v>2320.46</v>
      </c>
      <c r="D44" s="5">
        <v>0</v>
      </c>
      <c r="E44" s="32">
        <f t="shared" si="0"/>
        <v>0</v>
      </c>
      <c r="F44" s="6">
        <v>1.4999999999999999E-2</v>
      </c>
      <c r="G44" s="3">
        <v>45</v>
      </c>
    </row>
    <row r="45" spans="1:7" x14ac:dyDescent="0.25">
      <c r="A45" s="4" t="s">
        <v>51</v>
      </c>
      <c r="B45" s="12">
        <v>14</v>
      </c>
      <c r="C45" s="5">
        <v>2252.19</v>
      </c>
      <c r="D45" s="5">
        <v>0</v>
      </c>
      <c r="E45" s="32">
        <f t="shared" si="0"/>
        <v>0</v>
      </c>
      <c r="F45" s="6">
        <v>1.4999999999999999E-2</v>
      </c>
      <c r="G45" s="3">
        <v>45</v>
      </c>
    </row>
    <row r="46" spans="1:7" x14ac:dyDescent="0.25">
      <c r="A46" s="4" t="s">
        <v>52</v>
      </c>
      <c r="B46" s="12">
        <v>14</v>
      </c>
      <c r="C46" s="5">
        <v>2404.4899999999998</v>
      </c>
      <c r="D46" s="5">
        <v>0</v>
      </c>
      <c r="E46" s="32">
        <f t="shared" si="0"/>
        <v>0</v>
      </c>
      <c r="F46" s="6">
        <v>1.4999999999999999E-2</v>
      </c>
      <c r="G46" s="3">
        <v>45</v>
      </c>
    </row>
    <row r="47" spans="1:7" x14ac:dyDescent="0.25">
      <c r="A47" s="4" t="s">
        <v>53</v>
      </c>
      <c r="B47" s="12">
        <v>13</v>
      </c>
      <c r="C47" s="5">
        <v>2298.08</v>
      </c>
      <c r="D47" s="5">
        <v>112.30000000000001</v>
      </c>
      <c r="E47" s="32">
        <f t="shared" si="0"/>
        <v>4.8866880178235754E-2</v>
      </c>
      <c r="F47" s="6">
        <v>1.4999999999999999E-2</v>
      </c>
      <c r="G47" s="3">
        <v>45</v>
      </c>
    </row>
    <row r="48" spans="1:7" x14ac:dyDescent="0.25">
      <c r="A48" s="4" t="s">
        <v>54</v>
      </c>
      <c r="B48" s="12">
        <v>13</v>
      </c>
      <c r="C48" s="5">
        <v>2555.4899999999998</v>
      </c>
      <c r="D48" s="5">
        <v>0</v>
      </c>
      <c r="E48" s="32">
        <f t="shared" si="0"/>
        <v>0</v>
      </c>
      <c r="F48" s="6">
        <v>1.4999999999999999E-2</v>
      </c>
      <c r="G48" s="3">
        <v>45</v>
      </c>
    </row>
    <row r="49" spans="1:7" x14ac:dyDescent="0.25">
      <c r="A49" s="4" t="s">
        <v>55</v>
      </c>
      <c r="B49" s="12">
        <v>12</v>
      </c>
      <c r="C49" s="5">
        <v>2175.1400000000003</v>
      </c>
      <c r="D49" s="5">
        <v>0</v>
      </c>
      <c r="E49" s="32">
        <f t="shared" si="0"/>
        <v>0</v>
      </c>
      <c r="F49" s="6">
        <v>1.4999999999999999E-2</v>
      </c>
      <c r="G49" s="3">
        <v>45</v>
      </c>
    </row>
    <row r="50" spans="1:7" x14ac:dyDescent="0.25">
      <c r="A50" s="4" t="s">
        <v>56</v>
      </c>
      <c r="B50" s="12">
        <v>12</v>
      </c>
      <c r="C50" s="5">
        <v>2000.3</v>
      </c>
      <c r="D50" s="5">
        <v>0</v>
      </c>
      <c r="E50" s="32">
        <f t="shared" si="0"/>
        <v>0</v>
      </c>
      <c r="F50" s="6">
        <v>1.4999999999999999E-2</v>
      </c>
      <c r="G50" s="3">
        <v>45</v>
      </c>
    </row>
    <row r="51" spans="1:7" x14ac:dyDescent="0.25">
      <c r="A51" s="4" t="s">
        <v>57</v>
      </c>
      <c r="B51" s="12">
        <v>12</v>
      </c>
      <c r="C51" s="5">
        <v>2297.42</v>
      </c>
      <c r="D51" s="5">
        <v>213.89</v>
      </c>
      <c r="E51" s="32">
        <f t="shared" si="0"/>
        <v>9.3100086183632066E-2</v>
      </c>
      <c r="F51" s="6">
        <v>1.4999999999999999E-2</v>
      </c>
      <c r="G51" s="3">
        <v>45</v>
      </c>
    </row>
    <row r="52" spans="1:7" x14ac:dyDescent="0.25">
      <c r="A52" s="4" t="s">
        <v>58</v>
      </c>
      <c r="B52" s="12">
        <v>10</v>
      </c>
      <c r="C52" s="5">
        <v>1693.77</v>
      </c>
      <c r="D52" s="5">
        <v>0</v>
      </c>
      <c r="E52" s="32">
        <f t="shared" si="0"/>
        <v>0</v>
      </c>
      <c r="F52" s="6">
        <v>1.4999999999999999E-2</v>
      </c>
      <c r="G52" s="3">
        <v>45</v>
      </c>
    </row>
    <row r="53" spans="1:7" x14ac:dyDescent="0.25">
      <c r="A53" s="4" t="s">
        <v>59</v>
      </c>
      <c r="B53" s="12">
        <v>10</v>
      </c>
      <c r="C53" s="5">
        <v>1818.47</v>
      </c>
      <c r="D53" s="5">
        <v>67.959999999999994</v>
      </c>
      <c r="E53" s="32">
        <f t="shared" si="0"/>
        <v>3.7372076525870643E-2</v>
      </c>
      <c r="F53" s="6">
        <v>1.4999999999999999E-2</v>
      </c>
      <c r="G53" s="3">
        <v>45</v>
      </c>
    </row>
    <row r="54" spans="1:7" x14ac:dyDescent="0.25">
      <c r="A54" s="4" t="s">
        <v>60</v>
      </c>
      <c r="B54" s="12">
        <v>10</v>
      </c>
      <c r="C54" s="5">
        <v>1769.76</v>
      </c>
      <c r="D54" s="5">
        <v>134.59</v>
      </c>
      <c r="E54" s="32">
        <f t="shared" si="0"/>
        <v>7.6049859868004707E-2</v>
      </c>
      <c r="F54" s="6">
        <v>1.4999999999999999E-2</v>
      </c>
      <c r="G54" s="3">
        <v>45</v>
      </c>
    </row>
    <row r="55" spans="1:7" x14ac:dyDescent="0.25">
      <c r="A55" s="4" t="s">
        <v>61</v>
      </c>
      <c r="B55" s="12">
        <v>10</v>
      </c>
      <c r="C55" s="5">
        <v>1813.91</v>
      </c>
      <c r="D55" s="5">
        <v>155.71</v>
      </c>
      <c r="E55" s="32">
        <f t="shared" si="0"/>
        <v>8.5842186216515709E-2</v>
      </c>
      <c r="F55" s="6">
        <v>1.4999999999999999E-2</v>
      </c>
      <c r="G55" s="3">
        <v>45</v>
      </c>
    </row>
    <row r="56" spans="1:7" x14ac:dyDescent="0.25">
      <c r="A56" s="4" t="s">
        <v>62</v>
      </c>
      <c r="B56" s="12">
        <v>10</v>
      </c>
      <c r="C56" s="5">
        <v>1635.56</v>
      </c>
      <c r="D56" s="5">
        <v>0</v>
      </c>
      <c r="E56" s="32">
        <f t="shared" si="0"/>
        <v>0</v>
      </c>
      <c r="F56" s="6">
        <v>1.4999999999999999E-2</v>
      </c>
      <c r="G56" s="3">
        <v>45</v>
      </c>
    </row>
    <row r="57" spans="1:7" x14ac:dyDescent="0.25">
      <c r="A57" s="4" t="s">
        <v>63</v>
      </c>
      <c r="B57" s="12">
        <v>10</v>
      </c>
      <c r="C57" s="5">
        <v>1965.76</v>
      </c>
      <c r="D57" s="5">
        <v>0</v>
      </c>
      <c r="E57" s="32">
        <f t="shared" si="0"/>
        <v>0</v>
      </c>
      <c r="F57" s="6">
        <v>1.4999999999999999E-2</v>
      </c>
      <c r="G57" s="3">
        <v>45</v>
      </c>
    </row>
    <row r="58" spans="1:7" x14ac:dyDescent="0.25">
      <c r="A58" s="4" t="s">
        <v>64</v>
      </c>
      <c r="B58" s="12">
        <v>10</v>
      </c>
      <c r="C58" s="5">
        <v>1834.11</v>
      </c>
      <c r="D58" s="5">
        <v>110.37</v>
      </c>
      <c r="E58" s="32">
        <f t="shared" si="0"/>
        <v>6.0176325302190171E-2</v>
      </c>
      <c r="F58" s="6">
        <v>1.4999999999999999E-2</v>
      </c>
      <c r="G58" s="3">
        <v>45</v>
      </c>
    </row>
    <row r="59" spans="1:7" x14ac:dyDescent="0.25">
      <c r="A59" s="4" t="s">
        <v>65</v>
      </c>
      <c r="B59" s="12">
        <v>9</v>
      </c>
      <c r="C59" s="5">
        <v>1610.3899999999999</v>
      </c>
      <c r="D59" s="5">
        <v>93.27</v>
      </c>
      <c r="E59" s="32">
        <f t="shared" si="0"/>
        <v>5.7917647277988565E-2</v>
      </c>
      <c r="F59" s="6">
        <v>1.4999999999999999E-2</v>
      </c>
      <c r="G59" s="3">
        <v>45</v>
      </c>
    </row>
    <row r="60" spans="1:7" x14ac:dyDescent="0.25">
      <c r="A60" s="4" t="s">
        <v>66</v>
      </c>
      <c r="B60" s="12">
        <v>8</v>
      </c>
      <c r="C60" s="5">
        <v>1541.18</v>
      </c>
      <c r="D60" s="5">
        <v>142.18</v>
      </c>
      <c r="E60" s="32">
        <f t="shared" si="0"/>
        <v>9.225398720460945E-2</v>
      </c>
      <c r="F60" s="6">
        <v>1.4999999999999999E-2</v>
      </c>
      <c r="G60" s="3">
        <v>45</v>
      </c>
    </row>
    <row r="61" spans="1:7" x14ac:dyDescent="0.25">
      <c r="A61" s="4" t="s">
        <v>67</v>
      </c>
      <c r="B61" s="12">
        <v>8</v>
      </c>
      <c r="C61" s="5">
        <v>1409.4</v>
      </c>
      <c r="D61" s="5">
        <v>83.08</v>
      </c>
      <c r="E61" s="32">
        <f t="shared" si="0"/>
        <v>5.8947069675039016E-2</v>
      </c>
      <c r="F61" s="6">
        <v>1.4999999999999999E-2</v>
      </c>
      <c r="G61" s="3">
        <v>45</v>
      </c>
    </row>
    <row r="62" spans="1:7" x14ac:dyDescent="0.25">
      <c r="A62" s="4" t="s">
        <v>68</v>
      </c>
      <c r="B62" s="12">
        <v>8</v>
      </c>
      <c r="C62" s="5">
        <v>1572.6</v>
      </c>
      <c r="D62" s="5">
        <v>73.209999999999994</v>
      </c>
      <c r="E62" s="32">
        <f t="shared" si="0"/>
        <v>4.6553478316164312E-2</v>
      </c>
      <c r="F62" s="6">
        <v>1.4999999999999999E-2</v>
      </c>
      <c r="G62" s="3">
        <v>45</v>
      </c>
    </row>
    <row r="63" spans="1:7" x14ac:dyDescent="0.25">
      <c r="A63" s="4" t="s">
        <v>69</v>
      </c>
      <c r="B63" s="12">
        <v>8</v>
      </c>
      <c r="C63" s="5">
        <v>1539.54</v>
      </c>
      <c r="D63" s="5">
        <v>71.67</v>
      </c>
      <c r="E63" s="32">
        <f t="shared" si="0"/>
        <v>4.6552866440625125E-2</v>
      </c>
      <c r="F63" s="6">
        <v>1.4999999999999999E-2</v>
      </c>
      <c r="G63" s="3">
        <v>45</v>
      </c>
    </row>
    <row r="64" spans="1:7" x14ac:dyDescent="0.25">
      <c r="A64" s="4" t="s">
        <v>70</v>
      </c>
      <c r="B64" s="12">
        <v>7</v>
      </c>
      <c r="C64" s="5">
        <v>1297.1500000000001</v>
      </c>
      <c r="D64" s="5">
        <v>113.87</v>
      </c>
      <c r="E64" s="32">
        <f t="shared" si="0"/>
        <v>8.7784758894499479E-2</v>
      </c>
      <c r="F64" s="6">
        <v>1.4999999999999999E-2</v>
      </c>
      <c r="G64" s="3">
        <v>45</v>
      </c>
    </row>
    <row r="65" spans="1:7" x14ac:dyDescent="0.25">
      <c r="A65" s="4" t="s">
        <v>71</v>
      </c>
      <c r="B65" s="12">
        <v>7</v>
      </c>
      <c r="C65" s="5">
        <v>1333.23</v>
      </c>
      <c r="D65" s="5">
        <v>72.53</v>
      </c>
      <c r="E65" s="32">
        <f t="shared" si="0"/>
        <v>5.4401716133000308E-2</v>
      </c>
      <c r="F65" s="6">
        <v>1.4999999999999999E-2</v>
      </c>
      <c r="G65" s="3">
        <v>45</v>
      </c>
    </row>
    <row r="66" spans="1:7" x14ac:dyDescent="0.25">
      <c r="A66" s="4" t="s">
        <v>72</v>
      </c>
      <c r="B66" s="12">
        <v>7</v>
      </c>
      <c r="C66" s="5">
        <v>1302.7199999999998</v>
      </c>
      <c r="D66" s="5">
        <v>33.79</v>
      </c>
      <c r="E66" s="32">
        <f t="shared" si="0"/>
        <v>2.5938037337263575E-2</v>
      </c>
      <c r="F66" s="6">
        <v>1.4999999999999999E-2</v>
      </c>
      <c r="G66" s="3">
        <v>45</v>
      </c>
    </row>
    <row r="67" spans="1:7" x14ac:dyDescent="0.25">
      <c r="A67" s="4" t="s">
        <v>73</v>
      </c>
      <c r="B67" s="12">
        <v>6</v>
      </c>
      <c r="C67" s="5">
        <v>1067.43</v>
      </c>
      <c r="D67" s="5">
        <v>63.81</v>
      </c>
      <c r="E67" s="32">
        <f t="shared" si="0"/>
        <v>5.9779095584722185E-2</v>
      </c>
      <c r="F67" s="6">
        <v>1.4999999999999999E-2</v>
      </c>
      <c r="G67" s="3">
        <v>30</v>
      </c>
    </row>
    <row r="68" spans="1:7" x14ac:dyDescent="0.25">
      <c r="A68" s="4" t="s">
        <v>74</v>
      </c>
      <c r="B68" s="12">
        <v>6</v>
      </c>
      <c r="C68" s="5">
        <v>1067.42</v>
      </c>
      <c r="D68" s="5">
        <v>30.31</v>
      </c>
      <c r="E68" s="32">
        <f t="shared" ref="E68:E101" si="1">D68/C68</f>
        <v>2.8395570628243799E-2</v>
      </c>
      <c r="F68" s="6">
        <v>1.4999999999999999E-2</v>
      </c>
      <c r="G68" s="3">
        <v>30</v>
      </c>
    </row>
    <row r="69" spans="1:7" x14ac:dyDescent="0.25">
      <c r="A69" s="4" t="s">
        <v>75</v>
      </c>
      <c r="B69" s="12">
        <v>6</v>
      </c>
      <c r="C69" s="5">
        <v>1179.46</v>
      </c>
      <c r="D69" s="5">
        <v>114.96</v>
      </c>
      <c r="E69" s="32">
        <f t="shared" si="1"/>
        <v>9.746833296593356E-2</v>
      </c>
      <c r="F69" s="6">
        <v>1.4999999999999999E-2</v>
      </c>
      <c r="G69" s="3">
        <v>45</v>
      </c>
    </row>
    <row r="70" spans="1:7" x14ac:dyDescent="0.25">
      <c r="A70" s="4" t="s">
        <v>76</v>
      </c>
      <c r="B70" s="12">
        <v>6</v>
      </c>
      <c r="C70" s="5">
        <v>1056.42</v>
      </c>
      <c r="D70" s="5">
        <v>59.99</v>
      </c>
      <c r="E70" s="32">
        <f t="shared" si="1"/>
        <v>5.6786126729899092E-2</v>
      </c>
      <c r="F70" s="6">
        <v>1.4999999999999999E-2</v>
      </c>
      <c r="G70" s="3">
        <v>45</v>
      </c>
    </row>
    <row r="71" spans="1:7" x14ac:dyDescent="0.25">
      <c r="A71" s="4" t="s">
        <v>77</v>
      </c>
      <c r="B71" s="12">
        <v>6</v>
      </c>
      <c r="C71" s="5">
        <v>1054.54</v>
      </c>
      <c r="D71" s="5">
        <v>76.59</v>
      </c>
      <c r="E71" s="32">
        <f t="shared" si="1"/>
        <v>7.2628823942192805E-2</v>
      </c>
      <c r="F71" s="6">
        <v>1.4999999999999999E-2</v>
      </c>
      <c r="G71" s="3">
        <v>45</v>
      </c>
    </row>
    <row r="72" spans="1:7" x14ac:dyDescent="0.25">
      <c r="A72" s="4" t="s">
        <v>78</v>
      </c>
      <c r="B72" s="12">
        <v>5</v>
      </c>
      <c r="C72" s="5">
        <v>884.02</v>
      </c>
      <c r="D72" s="5">
        <v>26.5</v>
      </c>
      <c r="E72" s="32">
        <f t="shared" si="1"/>
        <v>2.9976697359788241E-2</v>
      </c>
      <c r="F72" s="6">
        <v>0.01</v>
      </c>
      <c r="G72" s="3">
        <v>30</v>
      </c>
    </row>
    <row r="73" spans="1:7" x14ac:dyDescent="0.25">
      <c r="A73" s="4" t="s">
        <v>79</v>
      </c>
      <c r="B73" s="12">
        <v>5</v>
      </c>
      <c r="C73" s="5">
        <v>881.2</v>
      </c>
      <c r="D73" s="5">
        <v>68.23</v>
      </c>
      <c r="E73" s="32">
        <f t="shared" si="1"/>
        <v>7.7428506581933731E-2</v>
      </c>
      <c r="F73" s="6">
        <v>0.01</v>
      </c>
      <c r="G73" s="3">
        <v>30</v>
      </c>
    </row>
    <row r="74" spans="1:7" x14ac:dyDescent="0.25">
      <c r="A74" s="4" t="s">
        <v>80</v>
      </c>
      <c r="B74" s="12">
        <v>5</v>
      </c>
      <c r="C74" s="5">
        <v>952.31</v>
      </c>
      <c r="D74" s="5">
        <v>89.24</v>
      </c>
      <c r="E74" s="32">
        <f t="shared" si="1"/>
        <v>9.3708981319108278E-2</v>
      </c>
      <c r="F74" s="6">
        <v>0.01</v>
      </c>
      <c r="G74" s="3">
        <v>30</v>
      </c>
    </row>
    <row r="75" spans="1:7" x14ac:dyDescent="0.25">
      <c r="A75" s="4" t="s">
        <v>81</v>
      </c>
      <c r="B75" s="12">
        <v>5</v>
      </c>
      <c r="C75" s="5">
        <v>913.8</v>
      </c>
      <c r="D75" s="5">
        <v>66.37</v>
      </c>
      <c r="E75" s="32">
        <f t="shared" si="1"/>
        <v>7.2630772597942664E-2</v>
      </c>
      <c r="F75" s="6">
        <v>0.01</v>
      </c>
      <c r="G75" s="3">
        <v>30</v>
      </c>
    </row>
    <row r="76" spans="1:7" x14ac:dyDescent="0.25">
      <c r="A76" s="4" t="s">
        <v>82</v>
      </c>
      <c r="B76" s="12">
        <v>5</v>
      </c>
      <c r="C76" s="5">
        <v>889.51</v>
      </c>
      <c r="D76" s="5">
        <v>50.51</v>
      </c>
      <c r="E76" s="32">
        <f t="shared" si="1"/>
        <v>5.678407212959944E-2</v>
      </c>
      <c r="F76" s="6">
        <v>0.01</v>
      </c>
      <c r="G76" s="3">
        <v>30</v>
      </c>
    </row>
    <row r="77" spans="1:7" x14ac:dyDescent="0.25">
      <c r="A77" s="4" t="s">
        <v>83</v>
      </c>
      <c r="B77" s="12">
        <v>5</v>
      </c>
      <c r="C77" s="5">
        <v>972.25</v>
      </c>
      <c r="D77" s="5">
        <v>90.53</v>
      </c>
      <c r="E77" s="32">
        <f t="shared" si="1"/>
        <v>9.3113911031113397E-2</v>
      </c>
      <c r="F77" s="6">
        <v>0.01</v>
      </c>
      <c r="G77" s="3">
        <v>30</v>
      </c>
    </row>
    <row r="78" spans="1:7" x14ac:dyDescent="0.25">
      <c r="A78" s="4" t="s">
        <v>84</v>
      </c>
      <c r="B78" s="12">
        <v>5</v>
      </c>
      <c r="C78" s="5">
        <v>982.88</v>
      </c>
      <c r="D78" s="5">
        <v>92.89</v>
      </c>
      <c r="E78" s="32">
        <f t="shared" si="1"/>
        <v>9.4507976558684689E-2</v>
      </c>
      <c r="F78" s="6">
        <v>0.01</v>
      </c>
      <c r="G78" s="3">
        <v>30</v>
      </c>
    </row>
    <row r="79" spans="1:7" x14ac:dyDescent="0.25">
      <c r="A79" s="4" t="s">
        <v>85</v>
      </c>
      <c r="B79" s="12">
        <v>5</v>
      </c>
      <c r="C79" s="5">
        <v>979.21</v>
      </c>
      <c r="D79" s="5">
        <v>56.58</v>
      </c>
      <c r="E79" s="32">
        <f t="shared" si="1"/>
        <v>5.7781272658571699E-2</v>
      </c>
      <c r="F79" s="6">
        <v>0.01</v>
      </c>
      <c r="G79" s="3">
        <v>30</v>
      </c>
    </row>
    <row r="80" spans="1:7" x14ac:dyDescent="0.25">
      <c r="A80" s="4" t="s">
        <v>86</v>
      </c>
      <c r="B80" s="12">
        <v>4</v>
      </c>
      <c r="C80" s="5">
        <v>729.69</v>
      </c>
      <c r="D80" s="5">
        <v>47.21</v>
      </c>
      <c r="E80" s="32">
        <f t="shared" si="1"/>
        <v>6.4698707670380565E-2</v>
      </c>
      <c r="F80" s="6">
        <v>0.01</v>
      </c>
      <c r="G80" s="3">
        <v>45</v>
      </c>
    </row>
    <row r="81" spans="1:7" x14ac:dyDescent="0.25">
      <c r="A81" s="4" t="s">
        <v>87</v>
      </c>
      <c r="B81" s="12">
        <v>4</v>
      </c>
      <c r="C81" s="5">
        <v>775.38</v>
      </c>
      <c r="D81" s="5">
        <v>66.56</v>
      </c>
      <c r="E81" s="32">
        <f t="shared" si="1"/>
        <v>8.5841780804250825E-2</v>
      </c>
      <c r="F81" s="6">
        <v>0.01</v>
      </c>
      <c r="G81" s="3">
        <v>45</v>
      </c>
    </row>
    <row r="82" spans="1:7" x14ac:dyDescent="0.25">
      <c r="A82" s="4" t="s">
        <v>88</v>
      </c>
      <c r="B82" s="12">
        <v>4</v>
      </c>
      <c r="C82" s="5">
        <v>751.46</v>
      </c>
      <c r="D82" s="5">
        <v>68.7</v>
      </c>
      <c r="E82" s="32">
        <f t="shared" si="1"/>
        <v>9.1422031778138554E-2</v>
      </c>
      <c r="F82" s="6">
        <v>0.01</v>
      </c>
      <c r="G82" s="3">
        <v>45</v>
      </c>
    </row>
    <row r="83" spans="1:7" x14ac:dyDescent="0.25">
      <c r="A83" s="4" t="s">
        <v>89</v>
      </c>
      <c r="B83" s="12">
        <v>4</v>
      </c>
      <c r="C83" s="5">
        <v>684.24</v>
      </c>
      <c r="D83" s="5">
        <v>38.86</v>
      </c>
      <c r="E83" s="32">
        <f t="shared" si="1"/>
        <v>5.6792938150356596E-2</v>
      </c>
      <c r="F83" s="6">
        <v>0.01</v>
      </c>
      <c r="G83" s="3">
        <v>45</v>
      </c>
    </row>
    <row r="84" spans="1:7" x14ac:dyDescent="0.25">
      <c r="A84" s="4" t="s">
        <v>90</v>
      </c>
      <c r="B84" s="12">
        <v>4</v>
      </c>
      <c r="C84" s="5">
        <v>777.8</v>
      </c>
      <c r="D84" s="5">
        <v>72.42</v>
      </c>
      <c r="E84" s="32">
        <f t="shared" si="1"/>
        <v>9.310876832090513E-2</v>
      </c>
      <c r="F84" s="6">
        <v>0.01</v>
      </c>
      <c r="G84" s="3">
        <v>45</v>
      </c>
    </row>
    <row r="85" spans="1:7" x14ac:dyDescent="0.25">
      <c r="A85" s="4" t="s">
        <v>91</v>
      </c>
      <c r="B85" s="12">
        <v>4</v>
      </c>
      <c r="C85" s="5">
        <v>664.55</v>
      </c>
      <c r="D85" s="5">
        <v>18.5</v>
      </c>
      <c r="E85" s="32">
        <f t="shared" si="1"/>
        <v>2.7838386878338728E-2</v>
      </c>
      <c r="F85" s="6">
        <v>0.01</v>
      </c>
      <c r="G85" s="3">
        <v>45</v>
      </c>
    </row>
    <row r="86" spans="1:7" x14ac:dyDescent="0.25">
      <c r="A86" s="4" t="s">
        <v>92</v>
      </c>
      <c r="B86" s="12">
        <v>4</v>
      </c>
      <c r="C86" s="5">
        <v>728.14</v>
      </c>
      <c r="D86" s="5">
        <v>54.08</v>
      </c>
      <c r="E86" s="32">
        <f t="shared" si="1"/>
        <v>7.42714313181531E-2</v>
      </c>
      <c r="F86" s="6">
        <v>0.01</v>
      </c>
      <c r="G86" s="3">
        <v>30</v>
      </c>
    </row>
    <row r="87" spans="1:7" x14ac:dyDescent="0.25">
      <c r="A87" s="4" t="s">
        <v>93</v>
      </c>
      <c r="B87" s="12">
        <v>4</v>
      </c>
      <c r="C87" s="5">
        <v>704.28</v>
      </c>
      <c r="D87" s="5">
        <v>41.56</v>
      </c>
      <c r="E87" s="32">
        <f t="shared" si="1"/>
        <v>5.9010620775827805E-2</v>
      </c>
      <c r="F87" s="6">
        <v>0.01</v>
      </c>
      <c r="G87" s="3">
        <v>30</v>
      </c>
    </row>
    <row r="88" spans="1:7" x14ac:dyDescent="0.25">
      <c r="A88" s="4" t="s">
        <v>94</v>
      </c>
      <c r="B88" s="12">
        <v>3</v>
      </c>
      <c r="C88" s="5">
        <v>513.17999999999995</v>
      </c>
      <c r="D88" s="5">
        <v>29.27</v>
      </c>
      <c r="E88" s="32">
        <f t="shared" si="1"/>
        <v>5.7036517401301695E-2</v>
      </c>
      <c r="F88" s="6">
        <v>0.01</v>
      </c>
      <c r="G88" s="3">
        <v>45</v>
      </c>
    </row>
    <row r="89" spans="1:7" x14ac:dyDescent="0.25">
      <c r="A89" s="4" t="s">
        <v>95</v>
      </c>
      <c r="B89" s="12">
        <v>3</v>
      </c>
      <c r="C89" s="5">
        <v>528.21</v>
      </c>
      <c r="D89" s="5">
        <v>30</v>
      </c>
      <c r="E89" s="32">
        <f t="shared" si="1"/>
        <v>5.6795592662009425E-2</v>
      </c>
      <c r="F89" s="6">
        <v>0.01</v>
      </c>
      <c r="G89" s="3">
        <v>45</v>
      </c>
    </row>
    <row r="90" spans="1:7" x14ac:dyDescent="0.25">
      <c r="A90" s="4" t="s">
        <v>96</v>
      </c>
      <c r="B90" s="12">
        <v>3</v>
      </c>
      <c r="C90" s="5">
        <v>577.32000000000005</v>
      </c>
      <c r="D90" s="5">
        <v>53.75</v>
      </c>
      <c r="E90" s="32">
        <f t="shared" si="1"/>
        <v>9.3102612069562801E-2</v>
      </c>
      <c r="F90" s="6">
        <v>0.01</v>
      </c>
      <c r="G90" s="3">
        <v>45</v>
      </c>
    </row>
    <row r="91" spans="1:7" x14ac:dyDescent="0.25">
      <c r="A91" s="4" t="s">
        <v>97</v>
      </c>
      <c r="B91" s="12">
        <v>3</v>
      </c>
      <c r="C91" s="5">
        <v>589.73</v>
      </c>
      <c r="D91" s="5">
        <v>54.91</v>
      </c>
      <c r="E91" s="32">
        <f t="shared" si="1"/>
        <v>9.3110406457192263E-2</v>
      </c>
      <c r="F91" s="6">
        <v>0.01</v>
      </c>
      <c r="G91" s="3">
        <v>45</v>
      </c>
    </row>
    <row r="92" spans="1:7" x14ac:dyDescent="0.25">
      <c r="A92" s="4" t="s">
        <v>98</v>
      </c>
      <c r="B92" s="12">
        <v>3</v>
      </c>
      <c r="C92" s="5">
        <v>571.39</v>
      </c>
      <c r="D92" s="5">
        <v>53.2</v>
      </c>
      <c r="E92" s="32">
        <f t="shared" si="1"/>
        <v>9.3106284674215514E-2</v>
      </c>
      <c r="F92" s="6">
        <v>0.01</v>
      </c>
      <c r="G92" s="3">
        <v>45</v>
      </c>
    </row>
    <row r="93" spans="1:7" x14ac:dyDescent="0.25">
      <c r="A93" s="4" t="s">
        <v>99</v>
      </c>
      <c r="B93" s="12">
        <v>3</v>
      </c>
      <c r="C93" s="5">
        <v>533.71</v>
      </c>
      <c r="D93" s="5">
        <v>30.299999999999997</v>
      </c>
      <c r="E93" s="32">
        <f t="shared" si="1"/>
        <v>5.6772404489329402E-2</v>
      </c>
      <c r="F93" s="6">
        <v>0.01</v>
      </c>
      <c r="G93" s="3">
        <v>45</v>
      </c>
    </row>
    <row r="94" spans="1:7" x14ac:dyDescent="0.25">
      <c r="A94" s="4" t="s">
        <v>100</v>
      </c>
      <c r="B94" s="12">
        <v>2</v>
      </c>
      <c r="C94" s="5">
        <v>356.38</v>
      </c>
      <c r="D94" s="5">
        <v>33.19</v>
      </c>
      <c r="E94" s="32">
        <f t="shared" si="1"/>
        <v>9.3130927661484925E-2</v>
      </c>
      <c r="F94" s="6">
        <v>0.01</v>
      </c>
      <c r="G94" s="3">
        <v>30</v>
      </c>
    </row>
    <row r="95" spans="1:7" x14ac:dyDescent="0.25">
      <c r="A95" s="4" t="s">
        <v>101</v>
      </c>
      <c r="B95" s="12">
        <v>2</v>
      </c>
      <c r="C95" s="5">
        <v>352.14</v>
      </c>
      <c r="D95" s="5">
        <v>19.989999999999998</v>
      </c>
      <c r="E95" s="32">
        <f t="shared" si="1"/>
        <v>5.6767194865678418E-2</v>
      </c>
      <c r="F95" s="6">
        <v>0.01</v>
      </c>
      <c r="G95" s="3">
        <v>30</v>
      </c>
    </row>
    <row r="96" spans="1:7" x14ac:dyDescent="0.25">
      <c r="A96" s="4" t="s">
        <v>102</v>
      </c>
      <c r="B96" s="12">
        <v>2</v>
      </c>
      <c r="C96" s="5">
        <v>338.67</v>
      </c>
      <c r="D96" s="5">
        <v>19.23</v>
      </c>
      <c r="E96" s="32">
        <f t="shared" si="1"/>
        <v>5.6780937195500043E-2</v>
      </c>
      <c r="F96" s="6">
        <v>0.01</v>
      </c>
      <c r="G96" s="3">
        <v>30</v>
      </c>
    </row>
    <row r="97" spans="1:7" x14ac:dyDescent="0.25">
      <c r="A97" s="4" t="s">
        <v>103</v>
      </c>
      <c r="B97" s="12">
        <v>2</v>
      </c>
      <c r="C97" s="5">
        <v>325.76</v>
      </c>
      <c r="D97" s="5">
        <v>18.5</v>
      </c>
      <c r="E97" s="32">
        <f t="shared" si="1"/>
        <v>5.6790275049115914E-2</v>
      </c>
      <c r="F97" s="6">
        <v>0.01</v>
      </c>
      <c r="G97" s="3">
        <v>30</v>
      </c>
    </row>
    <row r="98" spans="1:7" x14ac:dyDescent="0.25">
      <c r="A98" s="4" t="s">
        <v>104</v>
      </c>
      <c r="B98" s="12">
        <v>2</v>
      </c>
      <c r="C98" s="5">
        <v>348.67</v>
      </c>
      <c r="D98" s="5">
        <v>21.04</v>
      </c>
      <c r="E98" s="32">
        <f t="shared" si="1"/>
        <v>6.0343591361459253E-2</v>
      </c>
      <c r="F98" s="6">
        <v>0.01</v>
      </c>
      <c r="G98" s="3">
        <v>30</v>
      </c>
    </row>
    <row r="99" spans="1:7" x14ac:dyDescent="0.25">
      <c r="A99" s="4" t="s">
        <v>105</v>
      </c>
      <c r="B99" s="12">
        <v>1</v>
      </c>
      <c r="C99" s="5">
        <v>183.24</v>
      </c>
      <c r="D99" s="5">
        <v>17.07</v>
      </c>
      <c r="E99" s="32">
        <f t="shared" si="1"/>
        <v>9.3156516044531762E-2</v>
      </c>
      <c r="F99" s="6">
        <v>0.01</v>
      </c>
      <c r="G99" s="3">
        <v>30</v>
      </c>
    </row>
    <row r="100" spans="1:7" x14ac:dyDescent="0.25">
      <c r="A100" s="4" t="s">
        <v>106</v>
      </c>
      <c r="B100" s="12">
        <v>1</v>
      </c>
      <c r="C100" s="5">
        <v>192.44</v>
      </c>
      <c r="D100" s="5">
        <v>17.920000000000002</v>
      </c>
      <c r="E100" s="32">
        <f t="shared" si="1"/>
        <v>9.3119933485761808E-2</v>
      </c>
      <c r="F100" s="6">
        <v>0.01</v>
      </c>
      <c r="G100" s="3">
        <v>30</v>
      </c>
    </row>
    <row r="101" spans="1:7" x14ac:dyDescent="0.25">
      <c r="A101" s="4" t="s">
        <v>107</v>
      </c>
      <c r="B101" s="12">
        <v>1</v>
      </c>
      <c r="C101" s="5">
        <v>162</v>
      </c>
      <c r="D101" s="5">
        <v>9.92</v>
      </c>
      <c r="E101" s="32">
        <f t="shared" si="1"/>
        <v>6.123456790123457E-2</v>
      </c>
      <c r="F101" s="6">
        <v>0.01</v>
      </c>
      <c r="G101" s="3">
        <v>30</v>
      </c>
    </row>
    <row r="102" spans="1:7" x14ac:dyDescent="0.25">
      <c r="A102" s="4"/>
    </row>
    <row r="103" spans="1:7" x14ac:dyDescent="0.25">
      <c r="A103" s="4"/>
    </row>
    <row r="104" spans="1:7" x14ac:dyDescent="0.25">
      <c r="A104" s="4"/>
    </row>
    <row r="105" spans="1:7" x14ac:dyDescent="0.25">
      <c r="A105" s="4"/>
    </row>
  </sheetData>
  <sortState xmlns:xlrd2="http://schemas.microsoft.com/office/spreadsheetml/2017/richdata2" ref="A3:G102">
    <sortCondition descending="1" ref="B3:B102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8"/>
  <sheetViews>
    <sheetView tabSelected="1" topLeftCell="G1" workbookViewId="0">
      <selection activeCell="G5" sqref="G5:H103"/>
    </sheetView>
  </sheetViews>
  <sheetFormatPr defaultRowHeight="15" x14ac:dyDescent="0.25"/>
  <cols>
    <col min="1" max="1" width="6.7109375" style="3" bestFit="1" customWidth="1"/>
    <col min="2" max="2" width="10.28515625" style="13" bestFit="1" customWidth="1"/>
    <col min="3" max="3" width="12.42578125" style="3" bestFit="1" customWidth="1"/>
    <col min="4" max="4" width="12.42578125" style="3" customWidth="1"/>
    <col min="5" max="5" width="9.140625" style="3" customWidth="1"/>
    <col min="6" max="6" width="11.28515625" style="7" customWidth="1"/>
    <col min="7" max="7" width="13" style="3" customWidth="1"/>
    <col min="8" max="8" width="9.140625" style="24" customWidth="1"/>
    <col min="9" max="9" width="10.28515625" style="3" customWidth="1"/>
    <col min="10" max="10" width="12.140625" style="3" customWidth="1"/>
    <col min="11" max="11" width="12" style="3" customWidth="1"/>
    <col min="12" max="12" width="12" style="13" customWidth="1"/>
    <col min="13" max="13" width="12.85546875" style="13" bestFit="1" customWidth="1"/>
    <col min="14" max="14" width="11.5703125" style="3" customWidth="1"/>
    <col min="15" max="17" width="12.42578125" style="3" customWidth="1"/>
    <col min="18" max="18" width="11.140625" style="3" customWidth="1"/>
    <col min="19" max="19" width="10.85546875" style="3" customWidth="1"/>
    <col min="20" max="20" width="13.5703125" style="3" bestFit="1" customWidth="1"/>
    <col min="21" max="21" width="13.5703125" style="30" customWidth="1"/>
    <col min="22" max="258" width="9.140625" style="3"/>
    <col min="259" max="259" width="6.7109375" style="3" bestFit="1" customWidth="1"/>
    <col min="260" max="260" width="10" style="3" bestFit="1" customWidth="1"/>
    <col min="261" max="261" width="12.42578125" style="3" bestFit="1" customWidth="1"/>
    <col min="262" max="262" width="9.140625" style="3"/>
    <col min="263" max="263" width="11.28515625" style="3" bestFit="1" customWidth="1"/>
    <col min="264" max="264" width="12.42578125" style="3" customWidth="1"/>
    <col min="265" max="514" width="9.140625" style="3"/>
    <col min="515" max="515" width="6.7109375" style="3" bestFit="1" customWidth="1"/>
    <col min="516" max="516" width="10" style="3" bestFit="1" customWidth="1"/>
    <col min="517" max="517" width="12.42578125" style="3" bestFit="1" customWidth="1"/>
    <col min="518" max="518" width="9.140625" style="3"/>
    <col min="519" max="519" width="11.28515625" style="3" bestFit="1" customWidth="1"/>
    <col min="520" max="520" width="12.42578125" style="3" customWidth="1"/>
    <col min="521" max="770" width="9.140625" style="3"/>
    <col min="771" max="771" width="6.7109375" style="3" bestFit="1" customWidth="1"/>
    <col min="772" max="772" width="10" style="3" bestFit="1" customWidth="1"/>
    <col min="773" max="773" width="12.42578125" style="3" bestFit="1" customWidth="1"/>
    <col min="774" max="774" width="9.140625" style="3"/>
    <col min="775" max="775" width="11.28515625" style="3" bestFit="1" customWidth="1"/>
    <col min="776" max="776" width="12.42578125" style="3" customWidth="1"/>
    <col min="777" max="1026" width="9.140625" style="3"/>
    <col min="1027" max="1027" width="6.7109375" style="3" bestFit="1" customWidth="1"/>
    <col min="1028" max="1028" width="10" style="3" bestFit="1" customWidth="1"/>
    <col min="1029" max="1029" width="12.42578125" style="3" bestFit="1" customWidth="1"/>
    <col min="1030" max="1030" width="9.140625" style="3"/>
    <col min="1031" max="1031" width="11.28515625" style="3" bestFit="1" customWidth="1"/>
    <col min="1032" max="1032" width="12.42578125" style="3" customWidth="1"/>
    <col min="1033" max="1282" width="9.140625" style="3"/>
    <col min="1283" max="1283" width="6.7109375" style="3" bestFit="1" customWidth="1"/>
    <col min="1284" max="1284" width="10" style="3" bestFit="1" customWidth="1"/>
    <col min="1285" max="1285" width="12.42578125" style="3" bestFit="1" customWidth="1"/>
    <col min="1286" max="1286" width="9.140625" style="3"/>
    <col min="1287" max="1287" width="11.28515625" style="3" bestFit="1" customWidth="1"/>
    <col min="1288" max="1288" width="12.42578125" style="3" customWidth="1"/>
    <col min="1289" max="1538" width="9.140625" style="3"/>
    <col min="1539" max="1539" width="6.7109375" style="3" bestFit="1" customWidth="1"/>
    <col min="1540" max="1540" width="10" style="3" bestFit="1" customWidth="1"/>
    <col min="1541" max="1541" width="12.42578125" style="3" bestFit="1" customWidth="1"/>
    <col min="1542" max="1542" width="9.140625" style="3"/>
    <col min="1543" max="1543" width="11.28515625" style="3" bestFit="1" customWidth="1"/>
    <col min="1544" max="1544" width="12.42578125" style="3" customWidth="1"/>
    <col min="1545" max="1794" width="9.140625" style="3"/>
    <col min="1795" max="1795" width="6.7109375" style="3" bestFit="1" customWidth="1"/>
    <col min="1796" max="1796" width="10" style="3" bestFit="1" customWidth="1"/>
    <col min="1797" max="1797" width="12.42578125" style="3" bestFit="1" customWidth="1"/>
    <col min="1798" max="1798" width="9.140625" style="3"/>
    <col min="1799" max="1799" width="11.28515625" style="3" bestFit="1" customWidth="1"/>
    <col min="1800" max="1800" width="12.42578125" style="3" customWidth="1"/>
    <col min="1801" max="2050" width="9.140625" style="3"/>
    <col min="2051" max="2051" width="6.7109375" style="3" bestFit="1" customWidth="1"/>
    <col min="2052" max="2052" width="10" style="3" bestFit="1" customWidth="1"/>
    <col min="2053" max="2053" width="12.42578125" style="3" bestFit="1" customWidth="1"/>
    <col min="2054" max="2054" width="9.140625" style="3"/>
    <col min="2055" max="2055" width="11.28515625" style="3" bestFit="1" customWidth="1"/>
    <col min="2056" max="2056" width="12.42578125" style="3" customWidth="1"/>
    <col min="2057" max="2306" width="9.140625" style="3"/>
    <col min="2307" max="2307" width="6.7109375" style="3" bestFit="1" customWidth="1"/>
    <col min="2308" max="2308" width="10" style="3" bestFit="1" customWidth="1"/>
    <col min="2309" max="2309" width="12.42578125" style="3" bestFit="1" customWidth="1"/>
    <col min="2310" max="2310" width="9.140625" style="3"/>
    <col min="2311" max="2311" width="11.28515625" style="3" bestFit="1" customWidth="1"/>
    <col min="2312" max="2312" width="12.42578125" style="3" customWidth="1"/>
    <col min="2313" max="2562" width="9.140625" style="3"/>
    <col min="2563" max="2563" width="6.7109375" style="3" bestFit="1" customWidth="1"/>
    <col min="2564" max="2564" width="10" style="3" bestFit="1" customWidth="1"/>
    <col min="2565" max="2565" width="12.42578125" style="3" bestFit="1" customWidth="1"/>
    <col min="2566" max="2566" width="9.140625" style="3"/>
    <col min="2567" max="2567" width="11.28515625" style="3" bestFit="1" customWidth="1"/>
    <col min="2568" max="2568" width="12.42578125" style="3" customWidth="1"/>
    <col min="2569" max="2818" width="9.140625" style="3"/>
    <col min="2819" max="2819" width="6.7109375" style="3" bestFit="1" customWidth="1"/>
    <col min="2820" max="2820" width="10" style="3" bestFit="1" customWidth="1"/>
    <col min="2821" max="2821" width="12.42578125" style="3" bestFit="1" customWidth="1"/>
    <col min="2822" max="2822" width="9.140625" style="3"/>
    <col min="2823" max="2823" width="11.28515625" style="3" bestFit="1" customWidth="1"/>
    <col min="2824" max="2824" width="12.42578125" style="3" customWidth="1"/>
    <col min="2825" max="3074" width="9.140625" style="3"/>
    <col min="3075" max="3075" width="6.7109375" style="3" bestFit="1" customWidth="1"/>
    <col min="3076" max="3076" width="10" style="3" bestFit="1" customWidth="1"/>
    <col min="3077" max="3077" width="12.42578125" style="3" bestFit="1" customWidth="1"/>
    <col min="3078" max="3078" width="9.140625" style="3"/>
    <col min="3079" max="3079" width="11.28515625" style="3" bestFit="1" customWidth="1"/>
    <col min="3080" max="3080" width="12.42578125" style="3" customWidth="1"/>
    <col min="3081" max="3330" width="9.140625" style="3"/>
    <col min="3331" max="3331" width="6.7109375" style="3" bestFit="1" customWidth="1"/>
    <col min="3332" max="3332" width="10" style="3" bestFit="1" customWidth="1"/>
    <col min="3333" max="3333" width="12.42578125" style="3" bestFit="1" customWidth="1"/>
    <col min="3334" max="3334" width="9.140625" style="3"/>
    <col min="3335" max="3335" width="11.28515625" style="3" bestFit="1" customWidth="1"/>
    <col min="3336" max="3336" width="12.42578125" style="3" customWidth="1"/>
    <col min="3337" max="3586" width="9.140625" style="3"/>
    <col min="3587" max="3587" width="6.7109375" style="3" bestFit="1" customWidth="1"/>
    <col min="3588" max="3588" width="10" style="3" bestFit="1" customWidth="1"/>
    <col min="3589" max="3589" width="12.42578125" style="3" bestFit="1" customWidth="1"/>
    <col min="3590" max="3590" width="9.140625" style="3"/>
    <col min="3591" max="3591" width="11.28515625" style="3" bestFit="1" customWidth="1"/>
    <col min="3592" max="3592" width="12.42578125" style="3" customWidth="1"/>
    <col min="3593" max="3842" width="9.140625" style="3"/>
    <col min="3843" max="3843" width="6.7109375" style="3" bestFit="1" customWidth="1"/>
    <col min="3844" max="3844" width="10" style="3" bestFit="1" customWidth="1"/>
    <col min="3845" max="3845" width="12.42578125" style="3" bestFit="1" customWidth="1"/>
    <col min="3846" max="3846" width="9.140625" style="3"/>
    <col min="3847" max="3847" width="11.28515625" style="3" bestFit="1" customWidth="1"/>
    <col min="3848" max="3848" width="12.42578125" style="3" customWidth="1"/>
    <col min="3849" max="4098" width="9.140625" style="3"/>
    <col min="4099" max="4099" width="6.7109375" style="3" bestFit="1" customWidth="1"/>
    <col min="4100" max="4100" width="10" style="3" bestFit="1" customWidth="1"/>
    <col min="4101" max="4101" width="12.42578125" style="3" bestFit="1" customWidth="1"/>
    <col min="4102" max="4102" width="9.140625" style="3"/>
    <col min="4103" max="4103" width="11.28515625" style="3" bestFit="1" customWidth="1"/>
    <col min="4104" max="4104" width="12.42578125" style="3" customWidth="1"/>
    <col min="4105" max="4354" width="9.140625" style="3"/>
    <col min="4355" max="4355" width="6.7109375" style="3" bestFit="1" customWidth="1"/>
    <col min="4356" max="4356" width="10" style="3" bestFit="1" customWidth="1"/>
    <col min="4357" max="4357" width="12.42578125" style="3" bestFit="1" customWidth="1"/>
    <col min="4358" max="4358" width="9.140625" style="3"/>
    <col min="4359" max="4359" width="11.28515625" style="3" bestFit="1" customWidth="1"/>
    <col min="4360" max="4360" width="12.42578125" style="3" customWidth="1"/>
    <col min="4361" max="4610" width="9.140625" style="3"/>
    <col min="4611" max="4611" width="6.7109375" style="3" bestFit="1" customWidth="1"/>
    <col min="4612" max="4612" width="10" style="3" bestFit="1" customWidth="1"/>
    <col min="4613" max="4613" width="12.42578125" style="3" bestFit="1" customWidth="1"/>
    <col min="4614" max="4614" width="9.140625" style="3"/>
    <col min="4615" max="4615" width="11.28515625" style="3" bestFit="1" customWidth="1"/>
    <col min="4616" max="4616" width="12.42578125" style="3" customWidth="1"/>
    <col min="4617" max="4866" width="9.140625" style="3"/>
    <col min="4867" max="4867" width="6.7109375" style="3" bestFit="1" customWidth="1"/>
    <col min="4868" max="4868" width="10" style="3" bestFit="1" customWidth="1"/>
    <col min="4869" max="4869" width="12.42578125" style="3" bestFit="1" customWidth="1"/>
    <col min="4870" max="4870" width="9.140625" style="3"/>
    <col min="4871" max="4871" width="11.28515625" style="3" bestFit="1" customWidth="1"/>
    <col min="4872" max="4872" width="12.42578125" style="3" customWidth="1"/>
    <col min="4873" max="5122" width="9.140625" style="3"/>
    <col min="5123" max="5123" width="6.7109375" style="3" bestFit="1" customWidth="1"/>
    <col min="5124" max="5124" width="10" style="3" bestFit="1" customWidth="1"/>
    <col min="5125" max="5125" width="12.42578125" style="3" bestFit="1" customWidth="1"/>
    <col min="5126" max="5126" width="9.140625" style="3"/>
    <col min="5127" max="5127" width="11.28515625" style="3" bestFit="1" customWidth="1"/>
    <col min="5128" max="5128" width="12.42578125" style="3" customWidth="1"/>
    <col min="5129" max="5378" width="9.140625" style="3"/>
    <col min="5379" max="5379" width="6.7109375" style="3" bestFit="1" customWidth="1"/>
    <col min="5380" max="5380" width="10" style="3" bestFit="1" customWidth="1"/>
    <col min="5381" max="5381" width="12.42578125" style="3" bestFit="1" customWidth="1"/>
    <col min="5382" max="5382" width="9.140625" style="3"/>
    <col min="5383" max="5383" width="11.28515625" style="3" bestFit="1" customWidth="1"/>
    <col min="5384" max="5384" width="12.42578125" style="3" customWidth="1"/>
    <col min="5385" max="5634" width="9.140625" style="3"/>
    <col min="5635" max="5635" width="6.7109375" style="3" bestFit="1" customWidth="1"/>
    <col min="5636" max="5636" width="10" style="3" bestFit="1" customWidth="1"/>
    <col min="5637" max="5637" width="12.42578125" style="3" bestFit="1" customWidth="1"/>
    <col min="5638" max="5638" width="9.140625" style="3"/>
    <col min="5639" max="5639" width="11.28515625" style="3" bestFit="1" customWidth="1"/>
    <col min="5640" max="5640" width="12.42578125" style="3" customWidth="1"/>
    <col min="5641" max="5890" width="9.140625" style="3"/>
    <col min="5891" max="5891" width="6.7109375" style="3" bestFit="1" customWidth="1"/>
    <col min="5892" max="5892" width="10" style="3" bestFit="1" customWidth="1"/>
    <col min="5893" max="5893" width="12.42578125" style="3" bestFit="1" customWidth="1"/>
    <col min="5894" max="5894" width="9.140625" style="3"/>
    <col min="5895" max="5895" width="11.28515625" style="3" bestFit="1" customWidth="1"/>
    <col min="5896" max="5896" width="12.42578125" style="3" customWidth="1"/>
    <col min="5897" max="6146" width="9.140625" style="3"/>
    <col min="6147" max="6147" width="6.7109375" style="3" bestFit="1" customWidth="1"/>
    <col min="6148" max="6148" width="10" style="3" bestFit="1" customWidth="1"/>
    <col min="6149" max="6149" width="12.42578125" style="3" bestFit="1" customWidth="1"/>
    <col min="6150" max="6150" width="9.140625" style="3"/>
    <col min="6151" max="6151" width="11.28515625" style="3" bestFit="1" customWidth="1"/>
    <col min="6152" max="6152" width="12.42578125" style="3" customWidth="1"/>
    <col min="6153" max="6402" width="9.140625" style="3"/>
    <col min="6403" max="6403" width="6.7109375" style="3" bestFit="1" customWidth="1"/>
    <col min="6404" max="6404" width="10" style="3" bestFit="1" customWidth="1"/>
    <col min="6405" max="6405" width="12.42578125" style="3" bestFit="1" customWidth="1"/>
    <col min="6406" max="6406" width="9.140625" style="3"/>
    <col min="6407" max="6407" width="11.28515625" style="3" bestFit="1" customWidth="1"/>
    <col min="6408" max="6408" width="12.42578125" style="3" customWidth="1"/>
    <col min="6409" max="6658" width="9.140625" style="3"/>
    <col min="6659" max="6659" width="6.7109375" style="3" bestFit="1" customWidth="1"/>
    <col min="6660" max="6660" width="10" style="3" bestFit="1" customWidth="1"/>
    <col min="6661" max="6661" width="12.42578125" style="3" bestFit="1" customWidth="1"/>
    <col min="6662" max="6662" width="9.140625" style="3"/>
    <col min="6663" max="6663" width="11.28515625" style="3" bestFit="1" customWidth="1"/>
    <col min="6664" max="6664" width="12.42578125" style="3" customWidth="1"/>
    <col min="6665" max="6914" width="9.140625" style="3"/>
    <col min="6915" max="6915" width="6.7109375" style="3" bestFit="1" customWidth="1"/>
    <col min="6916" max="6916" width="10" style="3" bestFit="1" customWidth="1"/>
    <col min="6917" max="6917" width="12.42578125" style="3" bestFit="1" customWidth="1"/>
    <col min="6918" max="6918" width="9.140625" style="3"/>
    <col min="6919" max="6919" width="11.28515625" style="3" bestFit="1" customWidth="1"/>
    <col min="6920" max="6920" width="12.42578125" style="3" customWidth="1"/>
    <col min="6921" max="7170" width="9.140625" style="3"/>
    <col min="7171" max="7171" width="6.7109375" style="3" bestFit="1" customWidth="1"/>
    <col min="7172" max="7172" width="10" style="3" bestFit="1" customWidth="1"/>
    <col min="7173" max="7173" width="12.42578125" style="3" bestFit="1" customWidth="1"/>
    <col min="7174" max="7174" width="9.140625" style="3"/>
    <col min="7175" max="7175" width="11.28515625" style="3" bestFit="1" customWidth="1"/>
    <col min="7176" max="7176" width="12.42578125" style="3" customWidth="1"/>
    <col min="7177" max="7426" width="9.140625" style="3"/>
    <col min="7427" max="7427" width="6.7109375" style="3" bestFit="1" customWidth="1"/>
    <col min="7428" max="7428" width="10" style="3" bestFit="1" customWidth="1"/>
    <col min="7429" max="7429" width="12.42578125" style="3" bestFit="1" customWidth="1"/>
    <col min="7430" max="7430" width="9.140625" style="3"/>
    <col min="7431" max="7431" width="11.28515625" style="3" bestFit="1" customWidth="1"/>
    <col min="7432" max="7432" width="12.42578125" style="3" customWidth="1"/>
    <col min="7433" max="7682" width="9.140625" style="3"/>
    <col min="7683" max="7683" width="6.7109375" style="3" bestFit="1" customWidth="1"/>
    <col min="7684" max="7684" width="10" style="3" bestFit="1" customWidth="1"/>
    <col min="7685" max="7685" width="12.42578125" style="3" bestFit="1" customWidth="1"/>
    <col min="7686" max="7686" width="9.140625" style="3"/>
    <col min="7687" max="7687" width="11.28515625" style="3" bestFit="1" customWidth="1"/>
    <col min="7688" max="7688" width="12.42578125" style="3" customWidth="1"/>
    <col min="7689" max="7938" width="9.140625" style="3"/>
    <col min="7939" max="7939" width="6.7109375" style="3" bestFit="1" customWidth="1"/>
    <col min="7940" max="7940" width="10" style="3" bestFit="1" customWidth="1"/>
    <col min="7941" max="7941" width="12.42578125" style="3" bestFit="1" customWidth="1"/>
    <col min="7942" max="7942" width="9.140625" style="3"/>
    <col min="7943" max="7943" width="11.28515625" style="3" bestFit="1" customWidth="1"/>
    <col min="7944" max="7944" width="12.42578125" style="3" customWidth="1"/>
    <col min="7945" max="8194" width="9.140625" style="3"/>
    <col min="8195" max="8195" width="6.7109375" style="3" bestFit="1" customWidth="1"/>
    <col min="8196" max="8196" width="10" style="3" bestFit="1" customWidth="1"/>
    <col min="8197" max="8197" width="12.42578125" style="3" bestFit="1" customWidth="1"/>
    <col min="8198" max="8198" width="9.140625" style="3"/>
    <col min="8199" max="8199" width="11.28515625" style="3" bestFit="1" customWidth="1"/>
    <col min="8200" max="8200" width="12.42578125" style="3" customWidth="1"/>
    <col min="8201" max="8450" width="9.140625" style="3"/>
    <col min="8451" max="8451" width="6.7109375" style="3" bestFit="1" customWidth="1"/>
    <col min="8452" max="8452" width="10" style="3" bestFit="1" customWidth="1"/>
    <col min="8453" max="8453" width="12.42578125" style="3" bestFit="1" customWidth="1"/>
    <col min="8454" max="8454" width="9.140625" style="3"/>
    <col min="8455" max="8455" width="11.28515625" style="3" bestFit="1" customWidth="1"/>
    <col min="8456" max="8456" width="12.42578125" style="3" customWidth="1"/>
    <col min="8457" max="8706" width="9.140625" style="3"/>
    <col min="8707" max="8707" width="6.7109375" style="3" bestFit="1" customWidth="1"/>
    <col min="8708" max="8708" width="10" style="3" bestFit="1" customWidth="1"/>
    <col min="8709" max="8709" width="12.42578125" style="3" bestFit="1" customWidth="1"/>
    <col min="8710" max="8710" width="9.140625" style="3"/>
    <col min="8711" max="8711" width="11.28515625" style="3" bestFit="1" customWidth="1"/>
    <col min="8712" max="8712" width="12.42578125" style="3" customWidth="1"/>
    <col min="8713" max="8962" width="9.140625" style="3"/>
    <col min="8963" max="8963" width="6.7109375" style="3" bestFit="1" customWidth="1"/>
    <col min="8964" max="8964" width="10" style="3" bestFit="1" customWidth="1"/>
    <col min="8965" max="8965" width="12.42578125" style="3" bestFit="1" customWidth="1"/>
    <col min="8966" max="8966" width="9.140625" style="3"/>
    <col min="8967" max="8967" width="11.28515625" style="3" bestFit="1" customWidth="1"/>
    <col min="8968" max="8968" width="12.42578125" style="3" customWidth="1"/>
    <col min="8969" max="9218" width="9.140625" style="3"/>
    <col min="9219" max="9219" width="6.7109375" style="3" bestFit="1" customWidth="1"/>
    <col min="9220" max="9220" width="10" style="3" bestFit="1" customWidth="1"/>
    <col min="9221" max="9221" width="12.42578125" style="3" bestFit="1" customWidth="1"/>
    <col min="9222" max="9222" width="9.140625" style="3"/>
    <col min="9223" max="9223" width="11.28515625" style="3" bestFit="1" customWidth="1"/>
    <col min="9224" max="9224" width="12.42578125" style="3" customWidth="1"/>
    <col min="9225" max="9474" width="9.140625" style="3"/>
    <col min="9475" max="9475" width="6.7109375" style="3" bestFit="1" customWidth="1"/>
    <col min="9476" max="9476" width="10" style="3" bestFit="1" customWidth="1"/>
    <col min="9477" max="9477" width="12.42578125" style="3" bestFit="1" customWidth="1"/>
    <col min="9478" max="9478" width="9.140625" style="3"/>
    <col min="9479" max="9479" width="11.28515625" style="3" bestFit="1" customWidth="1"/>
    <col min="9480" max="9480" width="12.42578125" style="3" customWidth="1"/>
    <col min="9481" max="9730" width="9.140625" style="3"/>
    <col min="9731" max="9731" width="6.7109375" style="3" bestFit="1" customWidth="1"/>
    <col min="9732" max="9732" width="10" style="3" bestFit="1" customWidth="1"/>
    <col min="9733" max="9733" width="12.42578125" style="3" bestFit="1" customWidth="1"/>
    <col min="9734" max="9734" width="9.140625" style="3"/>
    <col min="9735" max="9735" width="11.28515625" style="3" bestFit="1" customWidth="1"/>
    <col min="9736" max="9736" width="12.42578125" style="3" customWidth="1"/>
    <col min="9737" max="9986" width="9.140625" style="3"/>
    <col min="9987" max="9987" width="6.7109375" style="3" bestFit="1" customWidth="1"/>
    <col min="9988" max="9988" width="10" style="3" bestFit="1" customWidth="1"/>
    <col min="9989" max="9989" width="12.42578125" style="3" bestFit="1" customWidth="1"/>
    <col min="9990" max="9990" width="9.140625" style="3"/>
    <col min="9991" max="9991" width="11.28515625" style="3" bestFit="1" customWidth="1"/>
    <col min="9992" max="9992" width="12.42578125" style="3" customWidth="1"/>
    <col min="9993" max="10242" width="9.140625" style="3"/>
    <col min="10243" max="10243" width="6.7109375" style="3" bestFit="1" customWidth="1"/>
    <col min="10244" max="10244" width="10" style="3" bestFit="1" customWidth="1"/>
    <col min="10245" max="10245" width="12.42578125" style="3" bestFit="1" customWidth="1"/>
    <col min="10246" max="10246" width="9.140625" style="3"/>
    <col min="10247" max="10247" width="11.28515625" style="3" bestFit="1" customWidth="1"/>
    <col min="10248" max="10248" width="12.42578125" style="3" customWidth="1"/>
    <col min="10249" max="10498" width="9.140625" style="3"/>
    <col min="10499" max="10499" width="6.7109375" style="3" bestFit="1" customWidth="1"/>
    <col min="10500" max="10500" width="10" style="3" bestFit="1" customWidth="1"/>
    <col min="10501" max="10501" width="12.42578125" style="3" bestFit="1" customWidth="1"/>
    <col min="10502" max="10502" width="9.140625" style="3"/>
    <col min="10503" max="10503" width="11.28515625" style="3" bestFit="1" customWidth="1"/>
    <col min="10504" max="10504" width="12.42578125" style="3" customWidth="1"/>
    <col min="10505" max="10754" width="9.140625" style="3"/>
    <col min="10755" max="10755" width="6.7109375" style="3" bestFit="1" customWidth="1"/>
    <col min="10756" max="10756" width="10" style="3" bestFit="1" customWidth="1"/>
    <col min="10757" max="10757" width="12.42578125" style="3" bestFit="1" customWidth="1"/>
    <col min="10758" max="10758" width="9.140625" style="3"/>
    <col min="10759" max="10759" width="11.28515625" style="3" bestFit="1" customWidth="1"/>
    <col min="10760" max="10760" width="12.42578125" style="3" customWidth="1"/>
    <col min="10761" max="11010" width="9.140625" style="3"/>
    <col min="11011" max="11011" width="6.7109375" style="3" bestFit="1" customWidth="1"/>
    <col min="11012" max="11012" width="10" style="3" bestFit="1" customWidth="1"/>
    <col min="11013" max="11013" width="12.42578125" style="3" bestFit="1" customWidth="1"/>
    <col min="11014" max="11014" width="9.140625" style="3"/>
    <col min="11015" max="11015" width="11.28515625" style="3" bestFit="1" customWidth="1"/>
    <col min="11016" max="11016" width="12.42578125" style="3" customWidth="1"/>
    <col min="11017" max="11266" width="9.140625" style="3"/>
    <col min="11267" max="11267" width="6.7109375" style="3" bestFit="1" customWidth="1"/>
    <col min="11268" max="11268" width="10" style="3" bestFit="1" customWidth="1"/>
    <col min="11269" max="11269" width="12.42578125" style="3" bestFit="1" customWidth="1"/>
    <col min="11270" max="11270" width="9.140625" style="3"/>
    <col min="11271" max="11271" width="11.28515625" style="3" bestFit="1" customWidth="1"/>
    <col min="11272" max="11272" width="12.42578125" style="3" customWidth="1"/>
    <col min="11273" max="11522" width="9.140625" style="3"/>
    <col min="11523" max="11523" width="6.7109375" style="3" bestFit="1" customWidth="1"/>
    <col min="11524" max="11524" width="10" style="3" bestFit="1" customWidth="1"/>
    <col min="11525" max="11525" width="12.42578125" style="3" bestFit="1" customWidth="1"/>
    <col min="11526" max="11526" width="9.140625" style="3"/>
    <col min="11527" max="11527" width="11.28515625" style="3" bestFit="1" customWidth="1"/>
    <col min="11528" max="11528" width="12.42578125" style="3" customWidth="1"/>
    <col min="11529" max="11778" width="9.140625" style="3"/>
    <col min="11779" max="11779" width="6.7109375" style="3" bestFit="1" customWidth="1"/>
    <col min="11780" max="11780" width="10" style="3" bestFit="1" customWidth="1"/>
    <col min="11781" max="11781" width="12.42578125" style="3" bestFit="1" customWidth="1"/>
    <col min="11782" max="11782" width="9.140625" style="3"/>
    <col min="11783" max="11783" width="11.28515625" style="3" bestFit="1" customWidth="1"/>
    <col min="11784" max="11784" width="12.42578125" style="3" customWidth="1"/>
    <col min="11785" max="12034" width="9.140625" style="3"/>
    <col min="12035" max="12035" width="6.7109375" style="3" bestFit="1" customWidth="1"/>
    <col min="12036" max="12036" width="10" style="3" bestFit="1" customWidth="1"/>
    <col min="12037" max="12037" width="12.42578125" style="3" bestFit="1" customWidth="1"/>
    <col min="12038" max="12038" width="9.140625" style="3"/>
    <col min="12039" max="12039" width="11.28515625" style="3" bestFit="1" customWidth="1"/>
    <col min="12040" max="12040" width="12.42578125" style="3" customWidth="1"/>
    <col min="12041" max="12290" width="9.140625" style="3"/>
    <col min="12291" max="12291" width="6.7109375" style="3" bestFit="1" customWidth="1"/>
    <col min="12292" max="12292" width="10" style="3" bestFit="1" customWidth="1"/>
    <col min="12293" max="12293" width="12.42578125" style="3" bestFit="1" customWidth="1"/>
    <col min="12294" max="12294" width="9.140625" style="3"/>
    <col min="12295" max="12295" width="11.28515625" style="3" bestFit="1" customWidth="1"/>
    <col min="12296" max="12296" width="12.42578125" style="3" customWidth="1"/>
    <col min="12297" max="12546" width="9.140625" style="3"/>
    <col min="12547" max="12547" width="6.7109375" style="3" bestFit="1" customWidth="1"/>
    <col min="12548" max="12548" width="10" style="3" bestFit="1" customWidth="1"/>
    <col min="12549" max="12549" width="12.42578125" style="3" bestFit="1" customWidth="1"/>
    <col min="12550" max="12550" width="9.140625" style="3"/>
    <col min="12551" max="12551" width="11.28515625" style="3" bestFit="1" customWidth="1"/>
    <col min="12552" max="12552" width="12.42578125" style="3" customWidth="1"/>
    <col min="12553" max="12802" width="9.140625" style="3"/>
    <col min="12803" max="12803" width="6.7109375" style="3" bestFit="1" customWidth="1"/>
    <col min="12804" max="12804" width="10" style="3" bestFit="1" customWidth="1"/>
    <col min="12805" max="12805" width="12.42578125" style="3" bestFit="1" customWidth="1"/>
    <col min="12806" max="12806" width="9.140625" style="3"/>
    <col min="12807" max="12807" width="11.28515625" style="3" bestFit="1" customWidth="1"/>
    <col min="12808" max="12808" width="12.42578125" style="3" customWidth="1"/>
    <col min="12809" max="13058" width="9.140625" style="3"/>
    <col min="13059" max="13059" width="6.7109375" style="3" bestFit="1" customWidth="1"/>
    <col min="13060" max="13060" width="10" style="3" bestFit="1" customWidth="1"/>
    <col min="13061" max="13061" width="12.42578125" style="3" bestFit="1" customWidth="1"/>
    <col min="13062" max="13062" width="9.140625" style="3"/>
    <col min="13063" max="13063" width="11.28515625" style="3" bestFit="1" customWidth="1"/>
    <col min="13064" max="13064" width="12.42578125" style="3" customWidth="1"/>
    <col min="13065" max="13314" width="9.140625" style="3"/>
    <col min="13315" max="13315" width="6.7109375" style="3" bestFit="1" customWidth="1"/>
    <col min="13316" max="13316" width="10" style="3" bestFit="1" customWidth="1"/>
    <col min="13317" max="13317" width="12.42578125" style="3" bestFit="1" customWidth="1"/>
    <col min="13318" max="13318" width="9.140625" style="3"/>
    <col min="13319" max="13319" width="11.28515625" style="3" bestFit="1" customWidth="1"/>
    <col min="13320" max="13320" width="12.42578125" style="3" customWidth="1"/>
    <col min="13321" max="13570" width="9.140625" style="3"/>
    <col min="13571" max="13571" width="6.7109375" style="3" bestFit="1" customWidth="1"/>
    <col min="13572" max="13572" width="10" style="3" bestFit="1" customWidth="1"/>
    <col min="13573" max="13573" width="12.42578125" style="3" bestFit="1" customWidth="1"/>
    <col min="13574" max="13574" width="9.140625" style="3"/>
    <col min="13575" max="13575" width="11.28515625" style="3" bestFit="1" customWidth="1"/>
    <col min="13576" max="13576" width="12.42578125" style="3" customWidth="1"/>
    <col min="13577" max="13826" width="9.140625" style="3"/>
    <col min="13827" max="13827" width="6.7109375" style="3" bestFit="1" customWidth="1"/>
    <col min="13828" max="13828" width="10" style="3" bestFit="1" customWidth="1"/>
    <col min="13829" max="13829" width="12.42578125" style="3" bestFit="1" customWidth="1"/>
    <col min="13830" max="13830" width="9.140625" style="3"/>
    <col min="13831" max="13831" width="11.28515625" style="3" bestFit="1" customWidth="1"/>
    <col min="13832" max="13832" width="12.42578125" style="3" customWidth="1"/>
    <col min="13833" max="14082" width="9.140625" style="3"/>
    <col min="14083" max="14083" width="6.7109375" style="3" bestFit="1" customWidth="1"/>
    <col min="14084" max="14084" width="10" style="3" bestFit="1" customWidth="1"/>
    <col min="14085" max="14085" width="12.42578125" style="3" bestFit="1" customWidth="1"/>
    <col min="14086" max="14086" width="9.140625" style="3"/>
    <col min="14087" max="14087" width="11.28515625" style="3" bestFit="1" customWidth="1"/>
    <col min="14088" max="14088" width="12.42578125" style="3" customWidth="1"/>
    <col min="14089" max="14338" width="9.140625" style="3"/>
    <col min="14339" max="14339" width="6.7109375" style="3" bestFit="1" customWidth="1"/>
    <col min="14340" max="14340" width="10" style="3" bestFit="1" customWidth="1"/>
    <col min="14341" max="14341" width="12.42578125" style="3" bestFit="1" customWidth="1"/>
    <col min="14342" max="14342" width="9.140625" style="3"/>
    <col min="14343" max="14343" width="11.28515625" style="3" bestFit="1" customWidth="1"/>
    <col min="14344" max="14344" width="12.42578125" style="3" customWidth="1"/>
    <col min="14345" max="14594" width="9.140625" style="3"/>
    <col min="14595" max="14595" width="6.7109375" style="3" bestFit="1" customWidth="1"/>
    <col min="14596" max="14596" width="10" style="3" bestFit="1" customWidth="1"/>
    <col min="14597" max="14597" width="12.42578125" style="3" bestFit="1" customWidth="1"/>
    <col min="14598" max="14598" width="9.140625" style="3"/>
    <col min="14599" max="14599" width="11.28515625" style="3" bestFit="1" customWidth="1"/>
    <col min="14600" max="14600" width="12.42578125" style="3" customWidth="1"/>
    <col min="14601" max="14850" width="9.140625" style="3"/>
    <col min="14851" max="14851" width="6.7109375" style="3" bestFit="1" customWidth="1"/>
    <col min="14852" max="14852" width="10" style="3" bestFit="1" customWidth="1"/>
    <col min="14853" max="14853" width="12.42578125" style="3" bestFit="1" customWidth="1"/>
    <col min="14854" max="14854" width="9.140625" style="3"/>
    <col min="14855" max="14855" width="11.28515625" style="3" bestFit="1" customWidth="1"/>
    <col min="14856" max="14856" width="12.42578125" style="3" customWidth="1"/>
    <col min="14857" max="15106" width="9.140625" style="3"/>
    <col min="15107" max="15107" width="6.7109375" style="3" bestFit="1" customWidth="1"/>
    <col min="15108" max="15108" width="10" style="3" bestFit="1" customWidth="1"/>
    <col min="15109" max="15109" width="12.42578125" style="3" bestFit="1" customWidth="1"/>
    <col min="15110" max="15110" width="9.140625" style="3"/>
    <col min="15111" max="15111" width="11.28515625" style="3" bestFit="1" customWidth="1"/>
    <col min="15112" max="15112" width="12.42578125" style="3" customWidth="1"/>
    <col min="15113" max="15362" width="9.140625" style="3"/>
    <col min="15363" max="15363" width="6.7109375" style="3" bestFit="1" customWidth="1"/>
    <col min="15364" max="15364" width="10" style="3" bestFit="1" customWidth="1"/>
    <col min="15365" max="15365" width="12.42578125" style="3" bestFit="1" customWidth="1"/>
    <col min="15366" max="15366" width="9.140625" style="3"/>
    <col min="15367" max="15367" width="11.28515625" style="3" bestFit="1" customWidth="1"/>
    <col min="15368" max="15368" width="12.42578125" style="3" customWidth="1"/>
    <col min="15369" max="15618" width="9.140625" style="3"/>
    <col min="15619" max="15619" width="6.7109375" style="3" bestFit="1" customWidth="1"/>
    <col min="15620" max="15620" width="10" style="3" bestFit="1" customWidth="1"/>
    <col min="15621" max="15621" width="12.42578125" style="3" bestFit="1" customWidth="1"/>
    <col min="15622" max="15622" width="9.140625" style="3"/>
    <col min="15623" max="15623" width="11.28515625" style="3" bestFit="1" customWidth="1"/>
    <col min="15624" max="15624" width="12.42578125" style="3" customWidth="1"/>
    <col min="15625" max="15874" width="9.140625" style="3"/>
    <col min="15875" max="15875" width="6.7109375" style="3" bestFit="1" customWidth="1"/>
    <col min="15876" max="15876" width="10" style="3" bestFit="1" customWidth="1"/>
    <col min="15877" max="15877" width="12.42578125" style="3" bestFit="1" customWidth="1"/>
    <col min="15878" max="15878" width="9.140625" style="3"/>
    <col min="15879" max="15879" width="11.28515625" style="3" bestFit="1" customWidth="1"/>
    <col min="15880" max="15880" width="12.42578125" style="3" customWidth="1"/>
    <col min="15881" max="16130" width="9.140625" style="3"/>
    <col min="16131" max="16131" width="6.7109375" style="3" bestFit="1" customWidth="1"/>
    <col min="16132" max="16132" width="10" style="3" bestFit="1" customWidth="1"/>
    <col min="16133" max="16133" width="12.42578125" style="3" bestFit="1" customWidth="1"/>
    <col min="16134" max="16134" width="9.140625" style="3"/>
    <col min="16135" max="16135" width="11.28515625" style="3" bestFit="1" customWidth="1"/>
    <col min="16136" max="16136" width="12.42578125" style="3" customWidth="1"/>
    <col min="16137" max="16384" width="9.140625" style="3"/>
  </cols>
  <sheetData>
    <row r="1" spans="1:21" x14ac:dyDescent="0.25">
      <c r="A1" s="1" t="s">
        <v>0</v>
      </c>
      <c r="B1" s="11" t="s">
        <v>1</v>
      </c>
      <c r="C1" s="1" t="s">
        <v>2</v>
      </c>
      <c r="D1" s="1" t="s">
        <v>112</v>
      </c>
      <c r="E1" s="1" t="s">
        <v>3</v>
      </c>
      <c r="F1" s="2" t="s">
        <v>4</v>
      </c>
      <c r="G1" s="3" t="s">
        <v>108</v>
      </c>
      <c r="H1" s="24" t="s">
        <v>110</v>
      </c>
      <c r="I1" s="3" t="s">
        <v>110</v>
      </c>
      <c r="J1" s="3" t="s">
        <v>118</v>
      </c>
      <c r="K1" s="1" t="s">
        <v>112</v>
      </c>
      <c r="L1" s="11" t="s">
        <v>120</v>
      </c>
      <c r="M1" s="11" t="s">
        <v>122</v>
      </c>
      <c r="N1" s="3" t="s">
        <v>116</v>
      </c>
      <c r="O1" s="1" t="s">
        <v>135</v>
      </c>
      <c r="P1" s="3" t="s">
        <v>124</v>
      </c>
      <c r="Q1" s="3" t="s">
        <v>124</v>
      </c>
      <c r="R1" s="3" t="s">
        <v>127</v>
      </c>
      <c r="S1" s="3" t="s">
        <v>128</v>
      </c>
      <c r="T1" s="3" t="s">
        <v>130</v>
      </c>
      <c r="U1" s="3" t="s">
        <v>131</v>
      </c>
    </row>
    <row r="2" spans="1:21" x14ac:dyDescent="0.25">
      <c r="A2" s="1"/>
      <c r="B2" s="11"/>
      <c r="C2" s="1" t="s">
        <v>6</v>
      </c>
      <c r="D2" s="1" t="s">
        <v>113</v>
      </c>
      <c r="E2" s="1" t="s">
        <v>8</v>
      </c>
      <c r="F2" s="2" t="s">
        <v>8</v>
      </c>
      <c r="G2" s="3" t="s">
        <v>109</v>
      </c>
      <c r="H2" s="24" t="s">
        <v>8</v>
      </c>
      <c r="I2" s="3" t="s">
        <v>111</v>
      </c>
      <c r="J2" s="3" t="s">
        <v>119</v>
      </c>
      <c r="K2" s="1" t="s">
        <v>113</v>
      </c>
      <c r="L2" s="11" t="s">
        <v>121</v>
      </c>
      <c r="M2" s="11" t="s">
        <v>123</v>
      </c>
      <c r="N2" s="3" t="s">
        <v>117</v>
      </c>
      <c r="O2" s="1" t="s">
        <v>9</v>
      </c>
      <c r="P2" s="3" t="s">
        <v>125</v>
      </c>
      <c r="Q2" s="3" t="s">
        <v>126</v>
      </c>
      <c r="S2" s="3" t="s">
        <v>129</v>
      </c>
    </row>
    <row r="3" spans="1:21" x14ac:dyDescent="0.25">
      <c r="A3" s="1"/>
      <c r="B3" s="11"/>
      <c r="C3" s="1"/>
      <c r="D3" s="1" t="s">
        <v>114</v>
      </c>
      <c r="E3" s="1"/>
      <c r="F3" s="2"/>
      <c r="H3" s="24" t="s">
        <v>114</v>
      </c>
      <c r="K3" s="3" t="s">
        <v>115</v>
      </c>
      <c r="M3" s="13" t="s">
        <v>121</v>
      </c>
      <c r="O3" s="1"/>
    </row>
    <row r="4" spans="1:21" x14ac:dyDescent="0.25">
      <c r="A4" s="1"/>
      <c r="B4" s="11"/>
      <c r="C4" s="1"/>
      <c r="D4" s="1"/>
      <c r="E4" s="1"/>
      <c r="F4" s="2"/>
      <c r="O4" s="1"/>
    </row>
    <row r="5" spans="1:21" x14ac:dyDescent="0.25">
      <c r="A5" s="4" t="s">
        <v>133</v>
      </c>
      <c r="B5" s="15">
        <v>1959</v>
      </c>
      <c r="C5" s="5">
        <v>303457.08000000013</v>
      </c>
      <c r="D5" s="14">
        <f>C5/B5</f>
        <v>154.90407350689134</v>
      </c>
      <c r="E5" s="32">
        <f>base!E3</f>
        <v>1.760301654520632E-2</v>
      </c>
      <c r="F5" s="7">
        <v>0.03</v>
      </c>
      <c r="G5" s="8"/>
      <c r="H5" s="29"/>
      <c r="I5" s="9">
        <f>G5*B5</f>
        <v>0</v>
      </c>
      <c r="J5" s="16">
        <v>0</v>
      </c>
      <c r="K5" s="14">
        <f>((123+(E5/B5))/(1-F5-J5))</f>
        <v>126.80413297496438</v>
      </c>
      <c r="L5" s="12">
        <f>((K5-(F5*K5)-123-(E5/B5))*B5)</f>
        <v>3.4375500289709517E-13</v>
      </c>
      <c r="M5" s="12">
        <f>K5*B5</f>
        <v>248409.29649795522</v>
      </c>
      <c r="N5" s="10">
        <f>((K5/D5)-1)</f>
        <v>-0.18140220522139372</v>
      </c>
      <c r="O5" s="3">
        <v>60</v>
      </c>
      <c r="P5" s="26"/>
      <c r="Q5" s="13"/>
      <c r="R5" s="27"/>
      <c r="S5" s="27">
        <f t="shared" ref="S5:S68" si="0">SUM(P5:R5)</f>
        <v>0</v>
      </c>
      <c r="T5" s="10" t="e">
        <f>-G5/(S5/B5)</f>
        <v>#DIV/0!</v>
      </c>
      <c r="U5" s="31">
        <f>((D5/$D$5)-1)*100</f>
        <v>0</v>
      </c>
    </row>
    <row r="6" spans="1:21" x14ac:dyDescent="0.25">
      <c r="A6" s="4" t="s">
        <v>10</v>
      </c>
      <c r="B6" s="15">
        <v>1600</v>
      </c>
      <c r="C6" s="5">
        <v>241189.22</v>
      </c>
      <c r="D6" s="14">
        <f t="shared" ref="D6:D69" si="1">C6/B6</f>
        <v>150.74326250000001</v>
      </c>
      <c r="E6" s="32">
        <f>base!E4</f>
        <v>3.616621008186021E-2</v>
      </c>
      <c r="F6" s="7">
        <v>0.03</v>
      </c>
      <c r="G6" s="8"/>
      <c r="H6" s="29"/>
      <c r="I6" s="9">
        <f>G6*B6</f>
        <v>0</v>
      </c>
      <c r="J6" s="16">
        <v>0</v>
      </c>
      <c r="K6" s="14">
        <f>((123+(E6/B6))/(1-F6-J6))</f>
        <v>126.80414701431063</v>
      </c>
      <c r="L6" s="12">
        <f>((K6-(F6*K6)-123-(E6/B6))*B6)</f>
        <v>6.7348958441432183E-12</v>
      </c>
      <c r="M6" s="12">
        <f>K6*B6</f>
        <v>202886.63522289702</v>
      </c>
      <c r="N6" s="10">
        <f>((K6/D6)-1)</f>
        <v>-0.15880720032637863</v>
      </c>
      <c r="O6" s="3">
        <v>60</v>
      </c>
      <c r="P6" s="26"/>
      <c r="Q6" s="13"/>
      <c r="R6" s="27"/>
      <c r="S6" s="27">
        <f t="shared" si="0"/>
        <v>0</v>
      </c>
      <c r="T6" s="10" t="e">
        <f>-G6/(S6/B6)</f>
        <v>#DIV/0!</v>
      </c>
      <c r="U6" s="31">
        <f>((D6/$D$5)-1)*100</f>
        <v>-2.6860565462832775</v>
      </c>
    </row>
    <row r="7" spans="1:21" x14ac:dyDescent="0.25">
      <c r="A7" s="4" t="s">
        <v>11</v>
      </c>
      <c r="B7" s="15">
        <v>1030</v>
      </c>
      <c r="C7" s="5">
        <v>147609.13999999998</v>
      </c>
      <c r="D7" s="14">
        <f t="shared" si="1"/>
        <v>143.30984466019416</v>
      </c>
      <c r="E7" s="32">
        <f>base!E5</f>
        <v>2.9867256187523353E-2</v>
      </c>
      <c r="F7" s="7">
        <v>0.03</v>
      </c>
      <c r="G7" s="8"/>
      <c r="H7" s="29"/>
      <c r="I7" s="9">
        <f>G7*B7</f>
        <v>0</v>
      </c>
      <c r="J7" s="16">
        <v>0</v>
      </c>
      <c r="K7" s="14">
        <f>((123+(E7/B7))/(1-F7-J7))</f>
        <v>126.80415360550114</v>
      </c>
      <c r="L7" s="12">
        <f>((K7-(F7*K7)-123-(E7/B7))*B7)</f>
        <v>-2.3957101087006619E-12</v>
      </c>
      <c r="M7" s="12">
        <f>K7*B7</f>
        <v>130608.27821366617</v>
      </c>
      <c r="N7" s="10">
        <f>((K7/D7)-1)</f>
        <v>-0.11517485832065555</v>
      </c>
      <c r="O7" s="3">
        <v>60</v>
      </c>
      <c r="P7" s="26"/>
      <c r="Q7" s="13"/>
      <c r="R7" s="27"/>
      <c r="S7" s="27">
        <f t="shared" si="0"/>
        <v>0</v>
      </c>
      <c r="T7" s="10" t="e">
        <f>-G7/(S7/B7)</f>
        <v>#DIV/0!</v>
      </c>
      <c r="U7" s="31">
        <f>((D7/$D$5)-1)*100</f>
        <v>-7.4847798280665456</v>
      </c>
    </row>
    <row r="8" spans="1:21" x14ac:dyDescent="0.25">
      <c r="A8" s="4" t="s">
        <v>12</v>
      </c>
      <c r="B8" s="15">
        <v>550</v>
      </c>
      <c r="C8" s="5">
        <v>90551.74000000002</v>
      </c>
      <c r="D8" s="14">
        <f t="shared" si="1"/>
        <v>164.63952727272732</v>
      </c>
      <c r="E8" s="32">
        <f>base!E6</f>
        <v>6.9172828705445083E-2</v>
      </c>
      <c r="F8" s="7">
        <v>0.03</v>
      </c>
      <c r="G8" s="8"/>
      <c r="H8" s="29"/>
      <c r="I8" s="9">
        <f>G8*B8</f>
        <v>0</v>
      </c>
      <c r="J8" s="16">
        <v>0</v>
      </c>
      <c r="K8" s="14">
        <f>((123+(E8/B8))/(1-F8-J8))</f>
        <v>126.80425336987574</v>
      </c>
      <c r="L8" s="12">
        <f>((K8-(F8*K8)-123-(E8/B8))*B8)</f>
        <v>2.5744692293792892E-12</v>
      </c>
      <c r="M8" s="12">
        <f>K8*B8</f>
        <v>69742.339353431656</v>
      </c>
      <c r="N8" s="10">
        <f>((K8/D8)-1)</f>
        <v>-0.22980674525490474</v>
      </c>
      <c r="O8" s="3">
        <v>60</v>
      </c>
      <c r="P8" s="26"/>
      <c r="Q8" s="13"/>
      <c r="R8" s="27"/>
      <c r="S8" s="27">
        <f t="shared" si="0"/>
        <v>0</v>
      </c>
      <c r="T8" s="10" t="e">
        <f>-G8/(S8/B8)</f>
        <v>#DIV/0!</v>
      </c>
      <c r="U8" s="31">
        <f>((D8/$D$5)-1)*100</f>
        <v>6.2848274712432817</v>
      </c>
    </row>
    <row r="9" spans="1:21" x14ac:dyDescent="0.25">
      <c r="A9" s="4" t="s">
        <v>13</v>
      </c>
      <c r="B9" s="17">
        <v>450</v>
      </c>
      <c r="C9" s="5">
        <v>74034.84</v>
      </c>
      <c r="D9" s="14">
        <f t="shared" si="1"/>
        <v>164.52186666666665</v>
      </c>
      <c r="E9" s="32">
        <f>base!E7</f>
        <v>3.5628090774559661E-2</v>
      </c>
      <c r="F9" s="7">
        <v>0.03</v>
      </c>
      <c r="G9" s="8"/>
      <c r="H9" s="29"/>
      <c r="I9" s="9">
        <f>G9*B9</f>
        <v>0</v>
      </c>
      <c r="J9" s="16">
        <v>0</v>
      </c>
      <c r="K9" s="14">
        <f>((123+(E9/B9))/(1-F9-J9))</f>
        <v>126.8042053335413</v>
      </c>
      <c r="L9" s="12">
        <f>((K9-(F9*K9)-123-(E9/B9))*B9)</f>
        <v>7.0545559140416242E-12</v>
      </c>
      <c r="M9" s="12">
        <f>K9*B9</f>
        <v>57061.892400093588</v>
      </c>
      <c r="N9" s="10">
        <f>((K9/D9)-1)</f>
        <v>-0.22925622044845928</v>
      </c>
      <c r="O9" s="3">
        <v>60</v>
      </c>
      <c r="P9" s="26"/>
      <c r="Q9" s="13"/>
      <c r="R9" s="27"/>
      <c r="S9" s="27">
        <f t="shared" si="0"/>
        <v>0</v>
      </c>
      <c r="T9" s="10" t="e">
        <f>-G9/(S9/B9)</f>
        <v>#DIV/0!</v>
      </c>
      <c r="U9" s="31">
        <f>((D9/$D$5)-1)*100</f>
        <v>6.2088703944557233</v>
      </c>
    </row>
    <row r="10" spans="1:21" x14ac:dyDescent="0.25">
      <c r="A10" s="4" t="s">
        <v>14</v>
      </c>
      <c r="B10" s="17">
        <v>220</v>
      </c>
      <c r="C10" s="5">
        <v>34536.51</v>
      </c>
      <c r="D10" s="14">
        <f t="shared" si="1"/>
        <v>156.98413636363637</v>
      </c>
      <c r="E10" s="32">
        <f>base!E8</f>
        <v>0</v>
      </c>
      <c r="F10" s="7">
        <v>0.03</v>
      </c>
      <c r="G10" s="8"/>
      <c r="H10" s="29"/>
      <c r="I10" s="9">
        <f>G10*B10</f>
        <v>0</v>
      </c>
      <c r="J10" s="16">
        <v>0</v>
      </c>
      <c r="K10" s="14">
        <f>((123+(E10/B10))/(1-F10-J10))</f>
        <v>126.80412371134021</v>
      </c>
      <c r="L10" s="12">
        <f>((K10-(F10*K10)-123-(E10/B10))*B10)</f>
        <v>0</v>
      </c>
      <c r="M10" s="12">
        <f>K10*B10</f>
        <v>27896.907216494845</v>
      </c>
      <c r="N10" s="10">
        <f>((K10/D10)-1)</f>
        <v>-0.1922488052065815</v>
      </c>
      <c r="O10" s="3">
        <v>60</v>
      </c>
      <c r="P10" s="26"/>
      <c r="Q10" s="13"/>
      <c r="R10" s="27"/>
      <c r="S10" s="27">
        <f t="shared" si="0"/>
        <v>0</v>
      </c>
      <c r="T10" s="10" t="e">
        <f>-G10/(S10/B10)</f>
        <v>#DIV/0!</v>
      </c>
      <c r="U10" s="31">
        <f>((D10/$D$5)-1)*100</f>
        <v>1.3428070738581876</v>
      </c>
    </row>
    <row r="11" spans="1:21" x14ac:dyDescent="0.25">
      <c r="A11" s="4" t="s">
        <v>15</v>
      </c>
      <c r="B11" s="17">
        <v>150</v>
      </c>
      <c r="C11" s="5">
        <v>23216.300000000003</v>
      </c>
      <c r="D11" s="14">
        <f t="shared" si="1"/>
        <v>154.77533333333335</v>
      </c>
      <c r="E11" s="32">
        <f>base!E9</f>
        <v>3.4827685720808216E-2</v>
      </c>
      <c r="F11" s="7">
        <v>0.03</v>
      </c>
      <c r="G11" s="8"/>
      <c r="H11" s="29"/>
      <c r="I11" s="9">
        <f>G11*B11</f>
        <v>0</v>
      </c>
      <c r="J11" s="16">
        <v>0</v>
      </c>
      <c r="K11" s="14">
        <f>((123+(E11/B11))/(1-F11-J11))</f>
        <v>126.80436307687781</v>
      </c>
      <c r="L11" s="12">
        <f>((K11-(F11*K11)-123-(E11/B11))*B11)</f>
        <v>1.7572206710558813E-13</v>
      </c>
      <c r="M11" s="12">
        <f>K11*B11</f>
        <v>19020.654461531671</v>
      </c>
      <c r="N11" s="10">
        <f>((K11/D11)-1)</f>
        <v>-0.1807198191989392</v>
      </c>
      <c r="O11" s="3">
        <v>60</v>
      </c>
      <c r="P11" s="26"/>
      <c r="Q11" s="13"/>
      <c r="R11" s="27"/>
      <c r="S11" s="27">
        <f t="shared" si="0"/>
        <v>0</v>
      </c>
      <c r="T11" s="10" t="e">
        <f>-G11/(S11/B11)</f>
        <v>#DIV/0!</v>
      </c>
      <c r="U11" s="31">
        <f>((D11/$D$5)-1)*100</f>
        <v>-8.3109611415255191E-2</v>
      </c>
    </row>
    <row r="12" spans="1:21" x14ac:dyDescent="0.25">
      <c r="A12" s="4" t="s">
        <v>16</v>
      </c>
      <c r="B12" s="17">
        <v>120</v>
      </c>
      <c r="C12" s="5">
        <v>19180.879999999997</v>
      </c>
      <c r="D12" s="14">
        <f t="shared" si="1"/>
        <v>159.84066666666664</v>
      </c>
      <c r="E12" s="32">
        <f>base!E10</f>
        <v>3.6316894741012934E-2</v>
      </c>
      <c r="F12" s="7">
        <v>0.03</v>
      </c>
      <c r="G12" s="8"/>
      <c r="H12" s="29"/>
      <c r="I12" s="9">
        <f>G12*B12</f>
        <v>0</v>
      </c>
      <c r="J12" s="16">
        <v>0</v>
      </c>
      <c r="K12" s="14">
        <f>((123+(E12/B12))/(1-F12-J12))</f>
        <v>126.80443571215415</v>
      </c>
      <c r="L12" s="12">
        <f>((K12-(F12*K12)-123-(E12/B12))*B12)</f>
        <v>2.3094026690984037E-12</v>
      </c>
      <c r="M12" s="12">
        <f>K12*B12</f>
        <v>15216.532285458497</v>
      </c>
      <c r="N12" s="10">
        <f>((K12/D12)-1)</f>
        <v>-0.20668226455415495</v>
      </c>
      <c r="O12" s="3">
        <v>60</v>
      </c>
      <c r="P12" s="26"/>
      <c r="Q12" s="13"/>
      <c r="R12" s="27"/>
      <c r="S12" s="27">
        <f t="shared" si="0"/>
        <v>0</v>
      </c>
      <c r="T12" s="10" t="e">
        <f>-G12/(S12/B12)</f>
        <v>#DIV/0!</v>
      </c>
      <c r="U12" s="31">
        <f>((D12/$D$5)-1)*100</f>
        <v>3.1868711054623633</v>
      </c>
    </row>
    <row r="13" spans="1:21" x14ac:dyDescent="0.25">
      <c r="A13" s="4" t="s">
        <v>17</v>
      </c>
      <c r="B13" s="17">
        <v>120</v>
      </c>
      <c r="C13" s="5">
        <v>19871.469999999998</v>
      </c>
      <c r="D13" s="14">
        <f t="shared" si="1"/>
        <v>165.59558333333331</v>
      </c>
      <c r="E13" s="32">
        <f>base!E11</f>
        <v>0</v>
      </c>
      <c r="F13" s="7">
        <v>0.03</v>
      </c>
      <c r="G13" s="8"/>
      <c r="H13" s="29"/>
      <c r="I13" s="9">
        <f>G13*B13</f>
        <v>0</v>
      </c>
      <c r="J13" s="16">
        <v>0</v>
      </c>
      <c r="K13" s="14">
        <f>((123+(E13/B13))/(1-F13-J13))</f>
        <v>126.80412371134021</v>
      </c>
      <c r="L13" s="12">
        <f>((K13-(F13*K13)-123-(E13/B13))*B13)</f>
        <v>0</v>
      </c>
      <c r="M13" s="12">
        <f>K13*B13</f>
        <v>15216.494845360825</v>
      </c>
      <c r="N13" s="10">
        <f>((K13/D13)-1)</f>
        <v>-0.23425419229876665</v>
      </c>
      <c r="O13" s="3">
        <v>60</v>
      </c>
      <c r="P13" s="26"/>
      <c r="Q13" s="13"/>
      <c r="R13" s="27"/>
      <c r="S13" s="27">
        <f t="shared" si="0"/>
        <v>0</v>
      </c>
      <c r="T13" s="10" t="e">
        <f>-G13/(S13/B13)</f>
        <v>#DIV/0!</v>
      </c>
      <c r="U13" s="31">
        <f>((D13/$D$5)-1)*100</f>
        <v>6.9020198012845313</v>
      </c>
    </row>
    <row r="14" spans="1:21" x14ac:dyDescent="0.25">
      <c r="A14" s="4" t="s">
        <v>18</v>
      </c>
      <c r="B14" s="17">
        <v>108</v>
      </c>
      <c r="C14" s="5">
        <v>16719.14</v>
      </c>
      <c r="D14" s="14">
        <f t="shared" si="1"/>
        <v>154.80685185185186</v>
      </c>
      <c r="E14" s="32">
        <f>base!E12</f>
        <v>0</v>
      </c>
      <c r="F14" s="7">
        <v>0.03</v>
      </c>
      <c r="G14" s="8"/>
      <c r="H14" s="29"/>
      <c r="I14" s="9">
        <f>G14*B14</f>
        <v>0</v>
      </c>
      <c r="J14" s="16">
        <v>0</v>
      </c>
      <c r="K14" s="14">
        <f>((123+(E14/B14))/(1-F14-J14))</f>
        <v>126.80412371134021</v>
      </c>
      <c r="L14" s="12">
        <f>((K14-(F14*K14)-123-(E14/B14))*B14)</f>
        <v>0</v>
      </c>
      <c r="M14" s="12">
        <f>K14*B14</f>
        <v>13694.845360824742</v>
      </c>
      <c r="N14" s="10">
        <f>((K14/D14)-1)</f>
        <v>-0.18088817003597424</v>
      </c>
      <c r="O14" s="3">
        <v>60</v>
      </c>
      <c r="P14" s="26"/>
      <c r="Q14" s="13"/>
      <c r="R14" s="27"/>
      <c r="S14" s="27">
        <f t="shared" si="0"/>
        <v>0</v>
      </c>
      <c r="T14" s="10" t="e">
        <f>-G14/(S14/B14)</f>
        <v>#DIV/0!</v>
      </c>
      <c r="U14" s="31">
        <f>((D14/$D$5)-1)*100</f>
        <v>-6.2762490900636347E-2</v>
      </c>
    </row>
    <row r="15" spans="1:21" x14ac:dyDescent="0.25">
      <c r="A15" s="4" t="s">
        <v>19</v>
      </c>
      <c r="B15" s="17">
        <v>100</v>
      </c>
      <c r="C15" s="5">
        <v>15911.83</v>
      </c>
      <c r="D15" s="14">
        <f t="shared" si="1"/>
        <v>159.1183</v>
      </c>
      <c r="E15" s="32">
        <f>base!E13</f>
        <v>0</v>
      </c>
      <c r="F15" s="7">
        <v>0.03</v>
      </c>
      <c r="G15" s="8"/>
      <c r="H15" s="29"/>
      <c r="I15" s="9">
        <f>G15*B15</f>
        <v>0</v>
      </c>
      <c r="J15" s="16">
        <v>0</v>
      </c>
      <c r="K15" s="14">
        <f>((123+(E15/B15))/(1-F15-J15))</f>
        <v>126.80412371134021</v>
      </c>
      <c r="L15" s="12">
        <f>((K15-(F15*K15)-123-(E15/B15))*B15)</f>
        <v>0</v>
      </c>
      <c r="M15" s="12">
        <f>K15*B15</f>
        <v>12680.412371134022</v>
      </c>
      <c r="N15" s="10">
        <f>((K15/D15)-1)</f>
        <v>-0.20308271448764725</v>
      </c>
      <c r="O15" s="3">
        <v>60</v>
      </c>
      <c r="P15" s="26"/>
      <c r="Q15" s="13"/>
      <c r="R15" s="27"/>
      <c r="S15" s="27">
        <f t="shared" si="0"/>
        <v>0</v>
      </c>
      <c r="T15" s="10" t="e">
        <f>-G15/(S15/B15)</f>
        <v>#DIV/0!</v>
      </c>
      <c r="U15" s="31">
        <f>((D15/$D$5)-1)*100</f>
        <v>2.7205394911200775</v>
      </c>
    </row>
    <row r="16" spans="1:21" x14ac:dyDescent="0.25">
      <c r="A16" s="4" t="s">
        <v>20</v>
      </c>
      <c r="B16" s="17">
        <v>100</v>
      </c>
      <c r="C16" s="5">
        <v>16424.89</v>
      </c>
      <c r="D16" s="14">
        <f t="shared" si="1"/>
        <v>164.24889999999999</v>
      </c>
      <c r="E16" s="32">
        <f>base!E14</f>
        <v>0</v>
      </c>
      <c r="F16" s="7">
        <v>0.03</v>
      </c>
      <c r="G16" s="8"/>
      <c r="H16" s="29"/>
      <c r="I16" s="9">
        <f>G16*B16</f>
        <v>0</v>
      </c>
      <c r="J16" s="16">
        <v>0</v>
      </c>
      <c r="K16" s="14">
        <f>((123+(E16/B16))/(1-F16-J16))</f>
        <v>126.80412371134021</v>
      </c>
      <c r="L16" s="12">
        <f>((K16-(F16*K16)-123-(E16/B16))*B16)</f>
        <v>0</v>
      </c>
      <c r="M16" s="12">
        <f>K16*B16</f>
        <v>12680.412371134022</v>
      </c>
      <c r="N16" s="10">
        <f>((K16/D16)-1)</f>
        <v>-0.22797581164111169</v>
      </c>
      <c r="O16" s="3">
        <v>60</v>
      </c>
      <c r="P16" s="26"/>
      <c r="Q16" s="13"/>
      <c r="R16" s="27"/>
      <c r="S16" s="27">
        <f t="shared" si="0"/>
        <v>0</v>
      </c>
      <c r="T16" s="10" t="e">
        <f>-G16/(S16/B16)</f>
        <v>#DIV/0!</v>
      </c>
      <c r="U16" s="31">
        <f>((D16/$D$5)-1)*100</f>
        <v>6.032653810548716</v>
      </c>
    </row>
    <row r="17" spans="1:21" x14ac:dyDescent="0.25">
      <c r="A17" s="4" t="s">
        <v>21</v>
      </c>
      <c r="B17" s="17">
        <v>100</v>
      </c>
      <c r="C17" s="5">
        <v>16006.72</v>
      </c>
      <c r="D17" s="14">
        <f t="shared" si="1"/>
        <v>160.06719999999999</v>
      </c>
      <c r="E17" s="32">
        <f>base!E15</f>
        <v>0</v>
      </c>
      <c r="F17" s="7">
        <v>0.03</v>
      </c>
      <c r="G17" s="8"/>
      <c r="H17" s="29"/>
      <c r="I17" s="9">
        <f>G17*B17</f>
        <v>0</v>
      </c>
      <c r="J17" s="16">
        <v>0</v>
      </c>
      <c r="K17" s="14">
        <f>((123+(E17/B17))/(1-F17-J17))</f>
        <v>126.80412371134021</v>
      </c>
      <c r="L17" s="12">
        <f>((K17-(F17*K17)-123-(E17/B17))*B17)</f>
        <v>0</v>
      </c>
      <c r="M17" s="12">
        <f>K17*B17</f>
        <v>12680.412371134022</v>
      </c>
      <c r="N17" s="10">
        <f>((K17/D17)-1)</f>
        <v>-0.20780694788601151</v>
      </c>
      <c r="O17" s="3">
        <v>60</v>
      </c>
      <c r="P17" s="26"/>
      <c r="Q17" s="13"/>
      <c r="R17" s="27"/>
      <c r="S17" s="27">
        <f t="shared" si="0"/>
        <v>0</v>
      </c>
      <c r="T17" s="10" t="e">
        <f>-G17/(S17/B17)</f>
        <v>#DIV/0!</v>
      </c>
      <c r="U17" s="31">
        <f>((D17/$D$5)-1)*100</f>
        <v>3.3331121488415549</v>
      </c>
    </row>
    <row r="18" spans="1:21" x14ac:dyDescent="0.25">
      <c r="A18" s="4" t="s">
        <v>22</v>
      </c>
      <c r="B18" s="18">
        <v>80</v>
      </c>
      <c r="C18" s="5">
        <v>13545.630000000001</v>
      </c>
      <c r="D18" s="14">
        <f t="shared" si="1"/>
        <v>169.32037500000001</v>
      </c>
      <c r="E18" s="32">
        <f>base!E16</f>
        <v>0</v>
      </c>
      <c r="F18" s="7">
        <v>0.02</v>
      </c>
      <c r="G18" s="8"/>
      <c r="H18" s="29"/>
      <c r="I18" s="9">
        <f>G18*B18</f>
        <v>0</v>
      </c>
      <c r="J18" s="16">
        <v>0</v>
      </c>
      <c r="K18" s="14">
        <f>((123+(E18/B18))/(1-F18-J18))</f>
        <v>125.51020408163265</v>
      </c>
      <c r="L18" s="12">
        <f>((K18-(F18*K18)-123-(E18/B18))*B18)</f>
        <v>0</v>
      </c>
      <c r="M18" s="12">
        <f>K18*B18</f>
        <v>10040.816326530612</v>
      </c>
      <c r="N18" s="10">
        <f>((K18/D18)-1)</f>
        <v>-0.25874128213079706</v>
      </c>
      <c r="O18" s="3">
        <v>60</v>
      </c>
      <c r="P18" s="26"/>
      <c r="Q18" s="13"/>
      <c r="R18" s="27"/>
      <c r="S18" s="27">
        <f t="shared" si="0"/>
        <v>0</v>
      </c>
      <c r="T18" s="10" t="e">
        <f>-G18/(S18/B18)</f>
        <v>#DIV/0!</v>
      </c>
      <c r="U18" s="31">
        <f>((D18/$D$5)-1)*100</f>
        <v>9.3065993467675412</v>
      </c>
    </row>
    <row r="19" spans="1:21" x14ac:dyDescent="0.25">
      <c r="A19" s="4" t="s">
        <v>23</v>
      </c>
      <c r="B19" s="18">
        <v>77</v>
      </c>
      <c r="C19" s="5">
        <v>13520.78</v>
      </c>
      <c r="D19" s="14">
        <f t="shared" si="1"/>
        <v>175.59454545454545</v>
      </c>
      <c r="E19" s="32">
        <f>base!E17</f>
        <v>9.4942007783574617E-2</v>
      </c>
      <c r="F19" s="7">
        <v>0.02</v>
      </c>
      <c r="G19" s="8"/>
      <c r="H19" s="29"/>
      <c r="I19" s="9">
        <f>G19*B19</f>
        <v>0</v>
      </c>
      <c r="J19" s="16">
        <v>0</v>
      </c>
      <c r="K19" s="14">
        <f>((123+(E19/B19))/(1-F19-J19))</f>
        <v>125.51146225825316</v>
      </c>
      <c r="L19" s="12">
        <f>((K19-(F19*K19)-123-(E19/B19))*B19)</f>
        <v>-1.1577501110582311E-13</v>
      </c>
      <c r="M19" s="12">
        <f>K19*B19</f>
        <v>9664.3825938854934</v>
      </c>
      <c r="N19" s="10">
        <f>((K19/D19)-1)</f>
        <v>-0.28522003953281594</v>
      </c>
      <c r="O19" s="3">
        <v>60</v>
      </c>
      <c r="P19" s="26"/>
      <c r="Q19" s="13"/>
      <c r="R19" s="27"/>
      <c r="S19" s="27">
        <f t="shared" si="0"/>
        <v>0</v>
      </c>
      <c r="T19" s="10" t="e">
        <f>-G19/(S19/B19)</f>
        <v>#DIV/0!</v>
      </c>
      <c r="U19" s="31">
        <f>((D19/$D$5)-1)*100</f>
        <v>13.356957941285931</v>
      </c>
    </row>
    <row r="20" spans="1:21" x14ac:dyDescent="0.25">
      <c r="A20" s="4" t="s">
        <v>24</v>
      </c>
      <c r="B20" s="18">
        <v>60</v>
      </c>
      <c r="C20" s="5">
        <v>10037.120000000001</v>
      </c>
      <c r="D20" s="14">
        <f t="shared" si="1"/>
        <v>167.28533333333334</v>
      </c>
      <c r="E20" s="32">
        <f>base!E18</f>
        <v>8.8340081617037547E-2</v>
      </c>
      <c r="F20" s="7">
        <v>0.02</v>
      </c>
      <c r="G20" s="8"/>
      <c r="H20" s="29"/>
      <c r="I20" s="9">
        <f>G20*B20</f>
        <v>0</v>
      </c>
      <c r="J20" s="16">
        <v>0</v>
      </c>
      <c r="K20" s="14">
        <f>((123+(E20/B20))/(1-F20-J20))</f>
        <v>125.51170646397308</v>
      </c>
      <c r="L20" s="12">
        <f>((K20-(F20*K20)-123-(E20/B20))*B20)</f>
        <v>-4.651227319962814E-14</v>
      </c>
      <c r="M20" s="12">
        <f>K20*B20</f>
        <v>7530.7023878383852</v>
      </c>
      <c r="N20" s="10">
        <f>((K20/D20)-1)</f>
        <v>-0.24971481980504517</v>
      </c>
      <c r="O20" s="3">
        <v>60</v>
      </c>
      <c r="P20" s="26"/>
      <c r="Q20" s="13"/>
      <c r="R20" s="27"/>
      <c r="S20" s="27">
        <f t="shared" si="0"/>
        <v>0</v>
      </c>
      <c r="T20" s="10" t="e">
        <f>-G20/(S20/B20)</f>
        <v>#DIV/0!</v>
      </c>
      <c r="U20" s="31">
        <f>((D20/$D$5)-1)*100</f>
        <v>7.9928561890860728</v>
      </c>
    </row>
    <row r="21" spans="1:21" x14ac:dyDescent="0.25">
      <c r="A21" s="4" t="s">
        <v>25</v>
      </c>
      <c r="B21" s="18">
        <v>60</v>
      </c>
      <c r="C21" s="5">
        <v>9983.77</v>
      </c>
      <c r="D21" s="14">
        <f t="shared" si="1"/>
        <v>166.39616666666669</v>
      </c>
      <c r="E21" s="32">
        <f>base!E19</f>
        <v>4.0502735940431321E-2</v>
      </c>
      <c r="F21" s="7">
        <v>0.02</v>
      </c>
      <c r="G21" s="8"/>
      <c r="H21" s="29"/>
      <c r="I21" s="9">
        <f>G21*B21</f>
        <v>0</v>
      </c>
      <c r="J21" s="16">
        <v>0</v>
      </c>
      <c r="K21" s="14">
        <f>((123+(E21/B21))/(1-F21-J21))</f>
        <v>125.51089290367246</v>
      </c>
      <c r="L21" s="12">
        <f>((K21-(F21*K21)-123-(E21/B21))*B21)</f>
        <v>1.7495119936095094E-13</v>
      </c>
      <c r="M21" s="12">
        <f>K21*B21</f>
        <v>7530.6535742203478</v>
      </c>
      <c r="N21" s="10">
        <f>((K21/D21)-1)</f>
        <v>-0.24571043060684028</v>
      </c>
      <c r="O21" s="3">
        <v>60</v>
      </c>
      <c r="P21" s="26"/>
      <c r="Q21" s="13"/>
      <c r="R21" s="27"/>
      <c r="S21" s="27">
        <f t="shared" si="0"/>
        <v>0</v>
      </c>
      <c r="T21" s="10" t="e">
        <f>-G21/(S21/B21)</f>
        <v>#DIV/0!</v>
      </c>
      <c r="U21" s="31">
        <f>((D21/$D$5)-1)*100</f>
        <v>7.418845030737109</v>
      </c>
    </row>
    <row r="22" spans="1:21" x14ac:dyDescent="0.25">
      <c r="A22" s="4" t="s">
        <v>26</v>
      </c>
      <c r="B22" s="18">
        <v>60</v>
      </c>
      <c r="C22" s="5">
        <v>9854.94</v>
      </c>
      <c r="D22" s="14">
        <f t="shared" si="1"/>
        <v>164.249</v>
      </c>
      <c r="E22" s="32">
        <f>base!E20</f>
        <v>0</v>
      </c>
      <c r="F22" s="7">
        <v>0.02</v>
      </c>
      <c r="G22" s="8"/>
      <c r="H22" s="29"/>
      <c r="I22" s="9">
        <f>G22*B22</f>
        <v>0</v>
      </c>
      <c r="J22" s="16">
        <v>0</v>
      </c>
      <c r="K22" s="14">
        <f>((123+(E22/B22))/(1-F22-J22))</f>
        <v>125.51020408163265</v>
      </c>
      <c r="L22" s="12">
        <f>((K22-(F22*K22)-123-(E22/B22))*B22)</f>
        <v>0</v>
      </c>
      <c r="M22" s="12">
        <f>K22*B22</f>
        <v>7530.6122448979586</v>
      </c>
      <c r="N22" s="10">
        <f>((K22/D22)-1)</f>
        <v>-0.2358540747180643</v>
      </c>
      <c r="O22" s="3">
        <v>60</v>
      </c>
      <c r="P22" s="26"/>
      <c r="Q22" s="13"/>
      <c r="R22" s="27"/>
      <c r="S22" s="27">
        <f t="shared" si="0"/>
        <v>0</v>
      </c>
      <c r="T22" s="10" t="e">
        <f>-G22/(S22/B22)</f>
        <v>#DIV/0!</v>
      </c>
      <c r="U22" s="31">
        <f>((D22/$D$5)-1)*100</f>
        <v>6.0327183666302409</v>
      </c>
    </row>
    <row r="23" spans="1:21" x14ac:dyDescent="0.25">
      <c r="A23" s="4" t="s">
        <v>27</v>
      </c>
      <c r="B23" s="18">
        <v>50</v>
      </c>
      <c r="C23" s="5">
        <v>8366.4</v>
      </c>
      <c r="D23" s="14">
        <f t="shared" si="1"/>
        <v>167.328</v>
      </c>
      <c r="E23" s="32">
        <f>base!E21</f>
        <v>0</v>
      </c>
      <c r="F23" s="7">
        <v>0.02</v>
      </c>
      <c r="G23" s="8"/>
      <c r="H23" s="29"/>
      <c r="I23" s="9">
        <f>G23*B23</f>
        <v>0</v>
      </c>
      <c r="J23" s="16">
        <v>0</v>
      </c>
      <c r="K23" s="14">
        <f>((123+(E23/B23))/(1-F23-J23))</f>
        <v>125.51020408163265</v>
      </c>
      <c r="L23" s="12">
        <f>((K23-(F23*K23)-123-(E23/B23))*B23)</f>
        <v>0</v>
      </c>
      <c r="M23" s="12">
        <f>K23*B23</f>
        <v>6275.5102040816328</v>
      </c>
      <c r="N23" s="10">
        <f>((K23/D23)-1)</f>
        <v>-0.24991511234442143</v>
      </c>
      <c r="O23" s="3">
        <v>60</v>
      </c>
      <c r="P23" s="26"/>
      <c r="Q23" s="13"/>
      <c r="R23" s="27"/>
      <c r="S23" s="27">
        <f t="shared" si="0"/>
        <v>0</v>
      </c>
      <c r="T23" s="10" t="e">
        <f>-G23/(S23/B23)</f>
        <v>#DIV/0!</v>
      </c>
      <c r="U23" s="31">
        <f>((D23/$D$5)-1)*100</f>
        <v>8.0204001172092809</v>
      </c>
    </row>
    <row r="24" spans="1:21" x14ac:dyDescent="0.25">
      <c r="A24" s="4" t="s">
        <v>28</v>
      </c>
      <c r="B24" s="18">
        <v>50</v>
      </c>
      <c r="C24" s="5">
        <v>8268.36</v>
      </c>
      <c r="D24" s="14">
        <f t="shared" si="1"/>
        <v>165.36720000000003</v>
      </c>
      <c r="E24" s="32">
        <f>base!E22</f>
        <v>4.7003275135577061E-2</v>
      </c>
      <c r="F24" s="7">
        <v>0.02</v>
      </c>
      <c r="G24" s="8"/>
      <c r="H24" s="29"/>
      <c r="I24" s="9">
        <f>G24*B24</f>
        <v>0</v>
      </c>
      <c r="J24" s="16">
        <v>0</v>
      </c>
      <c r="K24" s="14">
        <f>((123+(E24/B24))/(1-F24-J24))</f>
        <v>125.51116333214563</v>
      </c>
      <c r="L24" s="12">
        <f>((K24-(F24*K24)-123-(E24/B24))*B24)</f>
        <v>3.158009877907153E-13</v>
      </c>
      <c r="M24" s="12">
        <f>K24*B24</f>
        <v>6275.5581666072812</v>
      </c>
      <c r="N24" s="10">
        <f>((K24/D24)-1)</f>
        <v>-0.24101536863328632</v>
      </c>
      <c r="O24" s="3">
        <v>60</v>
      </c>
      <c r="P24" s="26"/>
      <c r="Q24" s="13"/>
      <c r="R24" s="27"/>
      <c r="S24" s="27">
        <f t="shared" si="0"/>
        <v>0</v>
      </c>
      <c r="T24" s="10" t="e">
        <f>-G24/(S24/B24)</f>
        <v>#DIV/0!</v>
      </c>
      <c r="U24" s="31">
        <f>((D24/$D$5)-1)*100</f>
        <v>6.754584470396896</v>
      </c>
    </row>
    <row r="25" spans="1:21" x14ac:dyDescent="0.25">
      <c r="A25" s="4" t="s">
        <v>29</v>
      </c>
      <c r="B25" s="19">
        <v>41</v>
      </c>
      <c r="C25" s="5">
        <v>6345.16</v>
      </c>
      <c r="D25" s="14">
        <f t="shared" si="1"/>
        <v>154.76</v>
      </c>
      <c r="E25" s="32">
        <f>base!E23</f>
        <v>2.9187601258281902E-3</v>
      </c>
      <c r="F25" s="7">
        <v>0.02</v>
      </c>
      <c r="G25" s="8"/>
      <c r="H25" s="29"/>
      <c r="I25" s="9">
        <f>G25*B25</f>
        <v>0</v>
      </c>
      <c r="J25" s="16">
        <v>0</v>
      </c>
      <c r="K25" s="14">
        <f>((123+(E25/B25))/(1-F25-J25))</f>
        <v>125.5102767237463</v>
      </c>
      <c r="L25" s="12">
        <f>((K25-(F25*K25)-123-(E25/B25))*B25)</f>
        <v>7.9054562104451803E-13</v>
      </c>
      <c r="M25" s="12">
        <f>K25*B25</f>
        <v>5145.9213456735979</v>
      </c>
      <c r="N25" s="10">
        <f>((K25/D25)-1)</f>
        <v>-0.18900053809933892</v>
      </c>
      <c r="O25" s="3">
        <v>60</v>
      </c>
      <c r="P25" s="26"/>
      <c r="Q25" s="13"/>
      <c r="R25" s="27"/>
      <c r="S25" s="27">
        <f t="shared" si="0"/>
        <v>0</v>
      </c>
      <c r="T25" s="10" t="e">
        <f>-G25/(S25/B25)</f>
        <v>#DIV/0!</v>
      </c>
      <c r="U25" s="31">
        <f>((D25/$D$5)-1)*100</f>
        <v>-9.3008210584555329E-2</v>
      </c>
    </row>
    <row r="26" spans="1:21" x14ac:dyDescent="0.25">
      <c r="A26" s="4" t="s">
        <v>30</v>
      </c>
      <c r="B26" s="19">
        <v>40</v>
      </c>
      <c r="C26" s="5">
        <v>6705.4</v>
      </c>
      <c r="D26" s="14">
        <f t="shared" si="1"/>
        <v>167.63499999999999</v>
      </c>
      <c r="E26" s="32">
        <f>base!E24</f>
        <v>0</v>
      </c>
      <c r="F26" s="7">
        <v>0.02</v>
      </c>
      <c r="G26" s="8"/>
      <c r="H26" s="29"/>
      <c r="I26" s="9">
        <f>G26*B26</f>
        <v>0</v>
      </c>
      <c r="J26" s="16">
        <v>0</v>
      </c>
      <c r="K26" s="14">
        <f>((123+(E26/B26))/(1-F26-J26))</f>
        <v>125.51020408163265</v>
      </c>
      <c r="L26" s="12">
        <f>((K26-(F26*K26)-123-(E26/B26))*B26)</f>
        <v>0</v>
      </c>
      <c r="M26" s="12">
        <f>K26*B26</f>
        <v>5020.408163265306</v>
      </c>
      <c r="N26" s="10">
        <f>((K26/D26)-1)</f>
        <v>-0.2512887876539347</v>
      </c>
      <c r="O26" s="3">
        <v>60</v>
      </c>
      <c r="P26" s="26"/>
      <c r="Q26" s="13"/>
      <c r="R26" s="27"/>
      <c r="S26" s="27">
        <f t="shared" si="0"/>
        <v>0</v>
      </c>
      <c r="T26" s="10" t="e">
        <f>-G26/(S26/B26)</f>
        <v>#DIV/0!</v>
      </c>
      <c r="U26" s="31">
        <f>((D26/$D$5)-1)*100</f>
        <v>8.2185872875333299</v>
      </c>
    </row>
    <row r="27" spans="1:21" x14ac:dyDescent="0.25">
      <c r="A27" s="4" t="s">
        <v>31</v>
      </c>
      <c r="B27" s="19">
        <v>32</v>
      </c>
      <c r="C27" s="5">
        <v>5305.86</v>
      </c>
      <c r="D27" s="14">
        <f t="shared" si="1"/>
        <v>165.80812499999999</v>
      </c>
      <c r="E27" s="32">
        <f>base!E25</f>
        <v>0</v>
      </c>
      <c r="F27" s="7">
        <v>0.02</v>
      </c>
      <c r="G27" s="8"/>
      <c r="H27" s="29"/>
      <c r="I27" s="9">
        <f>G27*B27</f>
        <v>0</v>
      </c>
      <c r="J27" s="16">
        <v>0</v>
      </c>
      <c r="K27" s="14">
        <f>((123+(E27/B27))/(1-F27-J27))</f>
        <v>125.51020408163265</v>
      </c>
      <c r="L27" s="12">
        <f>((K27-(F27*K27)-123-(E27/B27))*B27)</f>
        <v>0</v>
      </c>
      <c r="M27" s="12">
        <f>K27*B27</f>
        <v>4016.3265306122448</v>
      </c>
      <c r="N27" s="10">
        <f>((K27/D27)-1)</f>
        <v>-0.24303948264518005</v>
      </c>
      <c r="O27" s="3">
        <v>60</v>
      </c>
      <c r="P27" s="26"/>
      <c r="Q27" s="13"/>
      <c r="R27" s="27"/>
      <c r="S27" s="27">
        <f t="shared" si="0"/>
        <v>0</v>
      </c>
      <c r="T27" s="10" t="e">
        <f>-G27/(S27/B27)</f>
        <v>#DIV/0!</v>
      </c>
      <c r="U27" s="31">
        <f>((D27/$D$5)-1)*100</f>
        <v>7.0392283729217464</v>
      </c>
    </row>
    <row r="28" spans="1:21" x14ac:dyDescent="0.25">
      <c r="A28" s="4" t="s">
        <v>32</v>
      </c>
      <c r="B28" s="19">
        <v>30</v>
      </c>
      <c r="C28" s="5">
        <v>4974.24</v>
      </c>
      <c r="D28" s="14">
        <f t="shared" si="1"/>
        <v>165.80799999999999</v>
      </c>
      <c r="E28" s="32">
        <f>base!E26</f>
        <v>0</v>
      </c>
      <c r="F28" s="7">
        <v>0.02</v>
      </c>
      <c r="G28" s="8"/>
      <c r="H28" s="29"/>
      <c r="I28" s="9">
        <f>G28*B28</f>
        <v>0</v>
      </c>
      <c r="J28" s="16">
        <v>0</v>
      </c>
      <c r="K28" s="14">
        <f>((123+(E28/B28))/(1-F28-J28))</f>
        <v>125.51020408163265</v>
      </c>
      <c r="L28" s="12">
        <f>((K28-(F28*K28)-123-(E28/B28))*B28)</f>
        <v>0</v>
      </c>
      <c r="M28" s="12">
        <f>K28*B28</f>
        <v>3765.3061224489793</v>
      </c>
      <c r="N28" s="10">
        <f>((K28/D28)-1)</f>
        <v>-0.24303891198474947</v>
      </c>
      <c r="O28" s="3">
        <v>60</v>
      </c>
      <c r="P28" s="26"/>
      <c r="Q28" s="13"/>
      <c r="R28" s="27"/>
      <c r="S28" s="27">
        <f t="shared" si="0"/>
        <v>0</v>
      </c>
      <c r="T28" s="10" t="e">
        <f>-G28/(S28/B28)</f>
        <v>#DIV/0!</v>
      </c>
      <c r="U28" s="31">
        <f>((D28/$D$5)-1)*100</f>
        <v>7.0391476778198347</v>
      </c>
    </row>
    <row r="29" spans="1:21" x14ac:dyDescent="0.25">
      <c r="A29" s="4" t="s">
        <v>33</v>
      </c>
      <c r="B29" s="19">
        <v>30</v>
      </c>
      <c r="C29" s="5">
        <v>4819.0200000000004</v>
      </c>
      <c r="D29" s="14">
        <f t="shared" si="1"/>
        <v>160.63400000000001</v>
      </c>
      <c r="E29" s="32">
        <f>base!E27</f>
        <v>0</v>
      </c>
      <c r="F29" s="7">
        <v>0.02</v>
      </c>
      <c r="G29" s="8"/>
      <c r="H29" s="29"/>
      <c r="I29" s="9">
        <f>G29*B29</f>
        <v>0</v>
      </c>
      <c r="J29" s="16">
        <v>0</v>
      </c>
      <c r="K29" s="14">
        <f>((123+(E29/B29))/(1-F29-J29))</f>
        <v>125.51020408163265</v>
      </c>
      <c r="L29" s="12">
        <f>((K29-(F29*K29)-123-(E29/B29))*B29)</f>
        <v>0</v>
      </c>
      <c r="M29" s="12">
        <f>K29*B29</f>
        <v>3765.3061224489793</v>
      </c>
      <c r="N29" s="10">
        <f>((K29/D29)-1)</f>
        <v>-0.21865729495852282</v>
      </c>
      <c r="O29" s="3">
        <v>60</v>
      </c>
      <c r="P29" s="26"/>
      <c r="Q29" s="13"/>
      <c r="R29" s="27"/>
      <c r="S29" s="27">
        <f t="shared" si="0"/>
        <v>0</v>
      </c>
      <c r="T29" s="10" t="e">
        <f>-G29/(S29/B29)</f>
        <v>#DIV/0!</v>
      </c>
      <c r="U29" s="31">
        <f>((D29/$D$5)-1)*100</f>
        <v>3.6990160190033761</v>
      </c>
    </row>
    <row r="30" spans="1:21" x14ac:dyDescent="0.25">
      <c r="A30" s="4" t="s">
        <v>34</v>
      </c>
      <c r="B30" s="19">
        <v>28</v>
      </c>
      <c r="C30" s="5">
        <v>4757.8900000000003</v>
      </c>
      <c r="D30" s="14">
        <f t="shared" si="1"/>
        <v>169.92464285714286</v>
      </c>
      <c r="E30" s="32">
        <f>base!E28</f>
        <v>0</v>
      </c>
      <c r="F30" s="7">
        <v>0.02</v>
      </c>
      <c r="G30" s="8"/>
      <c r="H30" s="29"/>
      <c r="I30" s="9">
        <f>G30*B30</f>
        <v>0</v>
      </c>
      <c r="J30" s="16">
        <v>0</v>
      </c>
      <c r="K30" s="14">
        <f>((123+(E30/B30))/(1-F30-J30))</f>
        <v>125.51020408163265</v>
      </c>
      <c r="L30" s="12">
        <f>((K30-(F30*K30)-123-(E30/B30))*B30)</f>
        <v>0</v>
      </c>
      <c r="M30" s="12">
        <f>K30*B30</f>
        <v>3514.2857142857142</v>
      </c>
      <c r="N30" s="10">
        <f>((K30/D30)-1)</f>
        <v>-0.26137726717395438</v>
      </c>
      <c r="O30" s="3">
        <v>60</v>
      </c>
      <c r="P30" s="26"/>
      <c r="Q30" s="13"/>
      <c r="R30" s="27"/>
      <c r="S30" s="27">
        <f t="shared" si="0"/>
        <v>0</v>
      </c>
      <c r="T30" s="10" t="e">
        <f>-G30/(S30/B30)</f>
        <v>#DIV/0!</v>
      </c>
      <c r="U30" s="31">
        <f>((D30/$D$5)-1)*100</f>
        <v>9.6966909973373205</v>
      </c>
    </row>
    <row r="31" spans="1:21" x14ac:dyDescent="0.25">
      <c r="A31" s="4" t="s">
        <v>35</v>
      </c>
      <c r="B31" s="19">
        <v>27</v>
      </c>
      <c r="C31" s="5">
        <v>4377.5</v>
      </c>
      <c r="D31" s="14">
        <f t="shared" si="1"/>
        <v>162.12962962962962</v>
      </c>
      <c r="E31" s="32">
        <f>base!E29</f>
        <v>5.9029126213592228E-2</v>
      </c>
      <c r="F31" s="7">
        <v>0.02</v>
      </c>
      <c r="G31" s="8"/>
      <c r="H31" s="29"/>
      <c r="I31" s="9">
        <f>G31*B31</f>
        <v>0</v>
      </c>
      <c r="J31" s="16">
        <v>0</v>
      </c>
      <c r="K31" s="14">
        <f>((123+(E31/B31))/(1-F31-J31))</f>
        <v>125.51243496319779</v>
      </c>
      <c r="L31" s="12">
        <f>((K31-(F31*K31)-123-(E31/B31))*B31)</f>
        <v>-4.4261469489548233E-15</v>
      </c>
      <c r="M31" s="12">
        <f>K31*B31</f>
        <v>3388.8357440063405</v>
      </c>
      <c r="N31" s="10">
        <f>((K31/D31)-1)</f>
        <v>-0.22585134345943103</v>
      </c>
      <c r="O31" s="3">
        <v>60</v>
      </c>
      <c r="P31" s="26"/>
      <c r="Q31" s="13"/>
      <c r="R31" s="27"/>
      <c r="S31" s="27">
        <f t="shared" si="0"/>
        <v>0</v>
      </c>
      <c r="T31" s="10" t="e">
        <f>-G31/(S31/B31)</f>
        <v>#DIV/0!</v>
      </c>
      <c r="U31" s="31">
        <f>((D31/$D$5)-1)*100</f>
        <v>4.6645359022252197</v>
      </c>
    </row>
    <row r="32" spans="1:21" x14ac:dyDescent="0.25">
      <c r="A32" s="4" t="s">
        <v>36</v>
      </c>
      <c r="B32" s="19">
        <v>22</v>
      </c>
      <c r="C32" s="5">
        <v>3954.23</v>
      </c>
      <c r="D32" s="14">
        <f t="shared" si="1"/>
        <v>179.73772727272728</v>
      </c>
      <c r="E32" s="32">
        <f>base!E30</f>
        <v>5.9432557033859947E-2</v>
      </c>
      <c r="F32" s="7">
        <v>0.02</v>
      </c>
      <c r="G32" s="8"/>
      <c r="H32" s="29"/>
      <c r="I32" s="9">
        <f>G32*B32</f>
        <v>0</v>
      </c>
      <c r="J32" s="16">
        <v>0</v>
      </c>
      <c r="K32" s="14">
        <f>((123+(E32/B32))/(1-F32-J32))</f>
        <v>125.51296069373998</v>
      </c>
      <c r="L32" s="12">
        <f>((K32-(F32*K32)-123-(E32/B32))*B32)</f>
        <v>1.1203971778117605E-13</v>
      </c>
      <c r="M32" s="12">
        <f>K32*B32</f>
        <v>2761.2851352622797</v>
      </c>
      <c r="N32" s="10">
        <f>((K32/D32)-1)</f>
        <v>-0.30168828437843032</v>
      </c>
      <c r="O32" s="3">
        <v>60</v>
      </c>
      <c r="P32" s="26"/>
      <c r="Q32" s="13"/>
      <c r="R32" s="27"/>
      <c r="S32" s="27">
        <f t="shared" si="0"/>
        <v>0</v>
      </c>
      <c r="T32" s="10" t="e">
        <f>-G32/(S32/B32)</f>
        <v>#DIV/0!</v>
      </c>
      <c r="U32" s="31">
        <f>((D32/$D$5)-1)*100</f>
        <v>16.031633774131283</v>
      </c>
    </row>
    <row r="33" spans="1:21" x14ac:dyDescent="0.25">
      <c r="A33" s="4" t="s">
        <v>37</v>
      </c>
      <c r="B33" s="19">
        <v>20</v>
      </c>
      <c r="C33" s="5">
        <v>3317.74</v>
      </c>
      <c r="D33" s="14">
        <f t="shared" si="1"/>
        <v>165.887</v>
      </c>
      <c r="E33" s="32">
        <f>base!E31</f>
        <v>0</v>
      </c>
      <c r="F33" s="7">
        <v>0.02</v>
      </c>
      <c r="G33" s="8"/>
      <c r="H33" s="29"/>
      <c r="I33" s="9">
        <f>G33*B33</f>
        <v>0</v>
      </c>
      <c r="J33" s="16">
        <v>0</v>
      </c>
      <c r="K33" s="14">
        <f>((123+(E33/B33))/(1-F33-J33))</f>
        <v>125.51020408163265</v>
      </c>
      <c r="L33" s="12">
        <f>((K33-(F33*K33)-123-(E33/B33))*B33)</f>
        <v>0</v>
      </c>
      <c r="M33" s="12">
        <f>K33*B33</f>
        <v>2510.204081632653</v>
      </c>
      <c r="N33" s="10">
        <f>((K33/D33)-1)</f>
        <v>-0.24339939789355014</v>
      </c>
      <c r="O33" s="3">
        <v>45</v>
      </c>
      <c r="P33" s="26"/>
      <c r="Q33" s="13"/>
      <c r="R33" s="27"/>
      <c r="S33" s="27">
        <f t="shared" si="0"/>
        <v>0</v>
      </c>
      <c r="T33" s="10" t="e">
        <f>-G33/(S33/B33)</f>
        <v>#DIV/0!</v>
      </c>
      <c r="U33" s="31">
        <f>((D33/$D$5)-1)*100</f>
        <v>7.0901469822354679</v>
      </c>
    </row>
    <row r="34" spans="1:21" x14ac:dyDescent="0.25">
      <c r="A34" s="4" t="s">
        <v>38</v>
      </c>
      <c r="B34" s="19">
        <v>20</v>
      </c>
      <c r="C34" s="5">
        <v>3311.28</v>
      </c>
      <c r="D34" s="14">
        <f t="shared" si="1"/>
        <v>165.56400000000002</v>
      </c>
      <c r="E34" s="32">
        <f>base!E32</f>
        <v>0</v>
      </c>
      <c r="F34" s="7">
        <v>0.02</v>
      </c>
      <c r="G34" s="8"/>
      <c r="H34" s="29"/>
      <c r="I34" s="9">
        <f>G34*B34</f>
        <v>0</v>
      </c>
      <c r="J34" s="16">
        <v>0</v>
      </c>
      <c r="K34" s="14">
        <f>((123+(E34/B34))/(1-F34-J34))</f>
        <v>125.51020408163265</v>
      </c>
      <c r="L34" s="12">
        <f>((K34-(F34*K34)-123-(E34/B34))*B34)</f>
        <v>0</v>
      </c>
      <c r="M34" s="12">
        <f>K34*B34</f>
        <v>2510.204081632653</v>
      </c>
      <c r="N34" s="10">
        <f>((K34/D34)-1)</f>
        <v>-0.24192334032982632</v>
      </c>
      <c r="O34" s="3">
        <v>45</v>
      </c>
      <c r="P34" s="26"/>
      <c r="Q34" s="13"/>
      <c r="R34" s="27"/>
      <c r="S34" s="27">
        <f t="shared" si="0"/>
        <v>0</v>
      </c>
      <c r="T34" s="10" t="e">
        <f>-G34/(S34/B34)</f>
        <v>#DIV/0!</v>
      </c>
      <c r="U34" s="31">
        <f>((D34/$D$5)-1)*100</f>
        <v>6.8816308388652159</v>
      </c>
    </row>
    <row r="35" spans="1:21" x14ac:dyDescent="0.25">
      <c r="A35" s="4" t="s">
        <v>39</v>
      </c>
      <c r="B35" s="19">
        <v>20</v>
      </c>
      <c r="C35" s="5">
        <v>3219.65</v>
      </c>
      <c r="D35" s="14">
        <f t="shared" si="1"/>
        <v>160.98250000000002</v>
      </c>
      <c r="E35" s="32">
        <f>base!E33</f>
        <v>5.6788781389281444E-2</v>
      </c>
      <c r="F35" s="7">
        <v>0.02</v>
      </c>
      <c r="G35" s="8"/>
      <c r="H35" s="29"/>
      <c r="I35" s="9">
        <f>G35*B35</f>
        <v>0</v>
      </c>
      <c r="J35" s="16">
        <v>0</v>
      </c>
      <c r="K35" s="14">
        <f>((123+(E35/B35))/(1-F35-J35))</f>
        <v>125.51310146843822</v>
      </c>
      <c r="L35" s="12">
        <f>((K35-(F35*K35)-123-(E35/B35))*B35)</f>
        <v>-5.1616697027689895E-14</v>
      </c>
      <c r="M35" s="12">
        <f>K35*B35</f>
        <v>2510.2620293687646</v>
      </c>
      <c r="N35" s="10">
        <f>((K35/D35)-1)</f>
        <v>-0.22033077217437791</v>
      </c>
      <c r="O35" s="3">
        <v>45</v>
      </c>
      <c r="P35" s="26"/>
      <c r="Q35" s="13"/>
      <c r="R35" s="27"/>
      <c r="S35" s="27">
        <f t="shared" si="0"/>
        <v>0</v>
      </c>
      <c r="T35" s="10" t="e">
        <f>-G35/(S35/B35)</f>
        <v>#DIV/0!</v>
      </c>
      <c r="U35" s="31">
        <f>((D35/$D$5)-1)*100</f>
        <v>3.9239939631660281</v>
      </c>
    </row>
    <row r="36" spans="1:21" x14ac:dyDescent="0.25">
      <c r="A36" s="4" t="s">
        <v>40</v>
      </c>
      <c r="B36" s="20">
        <v>18</v>
      </c>
      <c r="C36" s="5">
        <v>3307.57</v>
      </c>
      <c r="D36" s="14">
        <f t="shared" si="1"/>
        <v>183.75388888888889</v>
      </c>
      <c r="E36" s="32">
        <f>base!E34</f>
        <v>4.1323388469480617E-2</v>
      </c>
      <c r="F36" s="6">
        <v>1.4999999999999999E-2</v>
      </c>
      <c r="G36" s="8"/>
      <c r="H36" s="29"/>
      <c r="I36" s="9">
        <f>G36*B36</f>
        <v>0</v>
      </c>
      <c r="J36" s="16">
        <v>0</v>
      </c>
      <c r="K36" s="14">
        <f>((123+(E36/B36))/(1-F36-J36))</f>
        <v>124.8754271510699</v>
      </c>
      <c r="L36" s="12">
        <f>((K36-(F36*K36)-123-(E36/B36))*B36)</f>
        <v>-7.2645015003480751E-14</v>
      </c>
      <c r="M36" s="12">
        <f>K36*B36</f>
        <v>2247.7576887192581</v>
      </c>
      <c r="N36" s="10">
        <f>((K36/D36)-1)</f>
        <v>-0.3204202212744528</v>
      </c>
      <c r="O36" s="3">
        <v>45</v>
      </c>
      <c r="P36" s="26"/>
      <c r="Q36" s="13"/>
      <c r="R36" s="27"/>
      <c r="S36" s="27">
        <f t="shared" si="0"/>
        <v>0</v>
      </c>
      <c r="T36" s="10" t="e">
        <f>-G36/(S36/B36)</f>
        <v>#DIV/0!</v>
      </c>
      <c r="U36" s="31">
        <f>((D36/$D$5)-1)*100</f>
        <v>18.624310341789752</v>
      </c>
    </row>
    <row r="37" spans="1:21" x14ac:dyDescent="0.25">
      <c r="A37" s="4" t="s">
        <v>41</v>
      </c>
      <c r="B37" s="20">
        <v>18</v>
      </c>
      <c r="C37" s="5">
        <v>2965.5</v>
      </c>
      <c r="D37" s="14">
        <f t="shared" si="1"/>
        <v>164.75</v>
      </c>
      <c r="E37" s="32">
        <f>base!E35</f>
        <v>0</v>
      </c>
      <c r="F37" s="6">
        <v>1.4999999999999999E-2</v>
      </c>
      <c r="G37" s="8"/>
      <c r="H37" s="29"/>
      <c r="I37" s="9">
        <f>G37*B37</f>
        <v>0</v>
      </c>
      <c r="J37" s="16">
        <v>0</v>
      </c>
      <c r="K37" s="14">
        <f>((123+(E37/B37))/(1-F37-J37))</f>
        <v>124.87309644670052</v>
      </c>
      <c r="L37" s="12">
        <f>((K37-(F37*K37)-123-(E37/B37))*B37)</f>
        <v>2.5579538487363607E-13</v>
      </c>
      <c r="M37" s="12">
        <f>K37*B37</f>
        <v>2247.715736040609</v>
      </c>
      <c r="N37" s="10">
        <f>((K37/D37)-1)</f>
        <v>-0.2420449381080394</v>
      </c>
      <c r="O37" s="3">
        <v>45</v>
      </c>
      <c r="P37" s="26"/>
      <c r="Q37" s="13"/>
      <c r="R37" s="27"/>
      <c r="S37" s="27">
        <f t="shared" si="0"/>
        <v>0</v>
      </c>
      <c r="T37" s="10" t="e">
        <f>-G37/(S37/B37)</f>
        <v>#DIV/0!</v>
      </c>
      <c r="U37" s="31">
        <f>((D37/$D$5)-1)*100</f>
        <v>6.3561443351395353</v>
      </c>
    </row>
    <row r="38" spans="1:21" x14ac:dyDescent="0.25">
      <c r="A38" s="4" t="s">
        <v>42</v>
      </c>
      <c r="B38" s="20">
        <v>18</v>
      </c>
      <c r="C38" s="5">
        <v>2985.39</v>
      </c>
      <c r="D38" s="14">
        <f t="shared" si="1"/>
        <v>165.85499999999999</v>
      </c>
      <c r="E38" s="32">
        <f>base!E36</f>
        <v>0</v>
      </c>
      <c r="F38" s="6">
        <v>1.4999999999999999E-2</v>
      </c>
      <c r="G38" s="8"/>
      <c r="H38" s="29"/>
      <c r="I38" s="9">
        <f>G38*B38</f>
        <v>0</v>
      </c>
      <c r="J38" s="16">
        <v>0</v>
      </c>
      <c r="K38" s="14">
        <f>((123+(E38/B38))/(1-F38-J38))</f>
        <v>124.87309644670052</v>
      </c>
      <c r="L38" s="12">
        <f>((K38-(F38*K38)-123-(E38/B38))*B38)</f>
        <v>2.5579538487363607E-13</v>
      </c>
      <c r="M38" s="12">
        <f>K38*B38</f>
        <v>2247.715736040609</v>
      </c>
      <c r="N38" s="10">
        <f>((K38/D38)-1)</f>
        <v>-0.24709477286364279</v>
      </c>
      <c r="O38" s="3">
        <v>45</v>
      </c>
      <c r="P38" s="26"/>
      <c r="Q38" s="13"/>
      <c r="R38" s="27"/>
      <c r="S38" s="27">
        <f t="shared" si="0"/>
        <v>0</v>
      </c>
      <c r="T38" s="10" t="e">
        <f>-G38/(S38/B38)</f>
        <v>#DIV/0!</v>
      </c>
      <c r="U38" s="31">
        <f>((D38/$D$5)-1)*100</f>
        <v>7.0694890361430396</v>
      </c>
    </row>
    <row r="39" spans="1:21" x14ac:dyDescent="0.25">
      <c r="A39" s="4" t="s">
        <v>43</v>
      </c>
      <c r="B39" s="20">
        <v>17</v>
      </c>
      <c r="C39" s="5">
        <v>3271.52</v>
      </c>
      <c r="D39" s="14">
        <f t="shared" si="1"/>
        <v>192.44235294117647</v>
      </c>
      <c r="E39" s="32">
        <f>base!E37</f>
        <v>9.3103511517582047E-2</v>
      </c>
      <c r="F39" s="6">
        <v>1.4999999999999999E-2</v>
      </c>
      <c r="G39" s="8"/>
      <c r="H39" s="29"/>
      <c r="I39" s="9">
        <f>G39*B39</f>
        <v>0</v>
      </c>
      <c r="J39" s="16">
        <v>0</v>
      </c>
      <c r="K39" s="14">
        <f>((123+(E39/B39))/(1-F39-J39))</f>
        <v>124.87865652502344</v>
      </c>
      <c r="L39" s="12">
        <f>((K39-(F39*K39)-123-(E39/B39))*B39)</f>
        <v>4.3704623253759678E-14</v>
      </c>
      <c r="M39" s="12">
        <f>K39*B39</f>
        <v>2122.9371609253985</v>
      </c>
      <c r="N39" s="10">
        <f>((K39/D39)-1)</f>
        <v>-0.35108537899037795</v>
      </c>
      <c r="O39" s="3">
        <v>45</v>
      </c>
      <c r="P39" s="26"/>
      <c r="Q39" s="13"/>
      <c r="R39" s="27"/>
      <c r="S39" s="27">
        <f t="shared" si="0"/>
        <v>0</v>
      </c>
      <c r="T39" s="10" t="e">
        <f>-G39/(S39/B39)</f>
        <v>#DIV/0!</v>
      </c>
      <c r="U39" s="31">
        <f>((D39/$D$5)-1)*100</f>
        <v>24.233242279852085</v>
      </c>
    </row>
    <row r="40" spans="1:21" x14ac:dyDescent="0.25">
      <c r="A40" s="4" t="s">
        <v>44</v>
      </c>
      <c r="B40" s="20">
        <v>17</v>
      </c>
      <c r="C40" s="5">
        <v>3089.24</v>
      </c>
      <c r="D40" s="14">
        <f t="shared" si="1"/>
        <v>181.72</v>
      </c>
      <c r="E40" s="32">
        <f>base!E38</f>
        <v>2.6721782703836544E-2</v>
      </c>
      <c r="F40" s="6">
        <v>1.4999999999999999E-2</v>
      </c>
      <c r="G40" s="8"/>
      <c r="H40" s="29"/>
      <c r="I40" s="9">
        <f>G40*B40</f>
        <v>0</v>
      </c>
      <c r="J40" s="16">
        <v>0</v>
      </c>
      <c r="K40" s="14">
        <f>((123+(E40/B40))/(1-F40-J40))</f>
        <v>124.87469225337138</v>
      </c>
      <c r="L40" s="12">
        <f>((K40-(F40*K40)-123-(E40/B40))*B40)</f>
        <v>-6.2534179223749931E-14</v>
      </c>
      <c r="M40" s="12">
        <f>K40*B40</f>
        <v>2122.8697683073133</v>
      </c>
      <c r="N40" s="10">
        <f>((K40/D40)-1)</f>
        <v>-0.31281811438822704</v>
      </c>
      <c r="O40" s="3">
        <v>45</v>
      </c>
      <c r="P40" s="26"/>
      <c r="Q40" s="13"/>
      <c r="R40" s="27"/>
      <c r="S40" s="27">
        <f t="shared" si="0"/>
        <v>0</v>
      </c>
      <c r="T40" s="10" t="e">
        <f>-G40/(S40/B40)</f>
        <v>#DIV/0!</v>
      </c>
      <c r="U40" s="31">
        <f>((D40/$D$5)-1)*100</f>
        <v>17.311311372270445</v>
      </c>
    </row>
    <row r="41" spans="1:21" x14ac:dyDescent="0.25">
      <c r="A41" s="4" t="s">
        <v>45</v>
      </c>
      <c r="B41" s="20">
        <v>17</v>
      </c>
      <c r="C41" s="5">
        <v>3054.99</v>
      </c>
      <c r="D41" s="14">
        <f t="shared" si="1"/>
        <v>179.70529411764704</v>
      </c>
      <c r="E41" s="32">
        <f>base!E39</f>
        <v>7.440613553563187E-2</v>
      </c>
      <c r="F41" s="6">
        <v>1.4999999999999999E-2</v>
      </c>
      <c r="G41" s="8"/>
      <c r="H41" s="29"/>
      <c r="I41" s="9">
        <f>G41*B41</f>
        <v>0</v>
      </c>
      <c r="J41" s="16">
        <v>0</v>
      </c>
      <c r="K41" s="14">
        <f>((123+(E41/B41))/(1-F41-J41))</f>
        <v>124.87753993045898</v>
      </c>
      <c r="L41" s="12">
        <f>((K41-(F41*K41)-123-(E41/B41))*B41)</f>
        <v>6.4318342318792077E-14</v>
      </c>
      <c r="M41" s="12">
        <f>K41*B41</f>
        <v>2122.9181788178025</v>
      </c>
      <c r="N41" s="10">
        <f>((K41/D41)-1)</f>
        <v>-0.30509815782774974</v>
      </c>
      <c r="O41" s="3">
        <v>45</v>
      </c>
      <c r="P41" s="26"/>
      <c r="Q41" s="13"/>
      <c r="R41" s="27"/>
      <c r="S41" s="27">
        <f t="shared" si="0"/>
        <v>0</v>
      </c>
      <c r="T41" s="10" t="e">
        <f>-G41/(S41/B41)</f>
        <v>#DIV/0!</v>
      </c>
      <c r="U41" s="31">
        <f>((D41/$D$5)-1)*100</f>
        <v>16.010696200092077</v>
      </c>
    </row>
    <row r="42" spans="1:21" x14ac:dyDescent="0.25">
      <c r="A42" s="4" t="s">
        <v>46</v>
      </c>
      <c r="B42" s="20">
        <v>15</v>
      </c>
      <c r="C42" s="5">
        <v>2708.29</v>
      </c>
      <c r="D42" s="14">
        <f t="shared" si="1"/>
        <v>180.55266666666665</v>
      </c>
      <c r="E42" s="32">
        <f>base!E40</f>
        <v>8.5843835039822181E-2</v>
      </c>
      <c r="F42" s="6">
        <v>1.4999999999999999E-2</v>
      </c>
      <c r="G42" s="8"/>
      <c r="H42" s="29"/>
      <c r="I42" s="9">
        <f>G42*B42</f>
        <v>0</v>
      </c>
      <c r="J42" s="16">
        <v>0</v>
      </c>
      <c r="K42" s="14">
        <f>((123+(E42/B42))/(1-F42-J42))</f>
        <v>124.87890652013806</v>
      </c>
      <c r="L42" s="12">
        <f>((K42-(F42*K42)-123-(E42/B42))*B42)</f>
        <v>4.496403249731884E-14</v>
      </c>
      <c r="M42" s="12">
        <f>K42*B42</f>
        <v>1873.1835978020708</v>
      </c>
      <c r="N42" s="10">
        <f>((K42/D42)-1)</f>
        <v>-0.30835191290368791</v>
      </c>
      <c r="O42" s="3">
        <v>45</v>
      </c>
      <c r="P42" s="26"/>
      <c r="Q42" s="13"/>
      <c r="R42" s="27"/>
      <c r="S42" s="27">
        <f t="shared" si="0"/>
        <v>0</v>
      </c>
      <c r="T42" s="10" t="e">
        <f>-G42/(S42/B42)</f>
        <v>#DIV/0!</v>
      </c>
      <c r="U42" s="31">
        <f>((D42/$D$5)-1)*100</f>
        <v>16.557726713774422</v>
      </c>
    </row>
    <row r="43" spans="1:21" x14ac:dyDescent="0.25">
      <c r="A43" s="4" t="s">
        <v>47</v>
      </c>
      <c r="B43" s="20">
        <v>15</v>
      </c>
      <c r="C43" s="5">
        <v>2619.0700000000002</v>
      </c>
      <c r="D43" s="14">
        <f t="shared" si="1"/>
        <v>174.60466666666667</v>
      </c>
      <c r="E43" s="32">
        <f>base!E41</f>
        <v>0</v>
      </c>
      <c r="F43" s="6">
        <v>1.4999999999999999E-2</v>
      </c>
      <c r="G43" s="8"/>
      <c r="H43" s="29"/>
      <c r="I43" s="9">
        <f>G43*B43</f>
        <v>0</v>
      </c>
      <c r="J43" s="16">
        <v>0</v>
      </c>
      <c r="K43" s="14">
        <f>((123+(E43/B43))/(1-F43-J43))</f>
        <v>124.87309644670052</v>
      </c>
      <c r="L43" s="12">
        <f>((K43-(F43*K43)-123-(E43/B43))*B43)</f>
        <v>2.1316282072803006E-13</v>
      </c>
      <c r="M43" s="12">
        <f>K43*B43</f>
        <v>1873.0964467005078</v>
      </c>
      <c r="N43" s="10">
        <f>((K43/D43)-1)</f>
        <v>-0.28482383185615212</v>
      </c>
      <c r="O43" s="3">
        <v>45</v>
      </c>
      <c r="P43" s="26"/>
      <c r="Q43" s="13"/>
      <c r="R43" s="27"/>
      <c r="S43" s="27">
        <f t="shared" si="0"/>
        <v>0</v>
      </c>
      <c r="T43" s="10" t="e">
        <f>-G43/(S43/B43)</f>
        <v>#DIV/0!</v>
      </c>
      <c r="U43" s="31">
        <f>((D43/$D$5)-1)*100</f>
        <v>12.717930983847815</v>
      </c>
    </row>
    <row r="44" spans="1:21" x14ac:dyDescent="0.25">
      <c r="A44" s="4" t="s">
        <v>48</v>
      </c>
      <c r="B44" s="20">
        <v>15</v>
      </c>
      <c r="C44" s="5">
        <v>2619.58</v>
      </c>
      <c r="D44" s="14">
        <f t="shared" si="1"/>
        <v>174.63866666666667</v>
      </c>
      <c r="E44" s="32">
        <f>base!E42</f>
        <v>3.0661403736476838E-2</v>
      </c>
      <c r="F44" s="6">
        <v>1.4999999999999999E-2</v>
      </c>
      <c r="G44" s="8"/>
      <c r="H44" s="29"/>
      <c r="I44" s="9">
        <f>G44*B44</f>
        <v>0</v>
      </c>
      <c r="J44" s="16">
        <v>0</v>
      </c>
      <c r="K44" s="14">
        <f>((123+(E44/B44))/(1-F44-J44))</f>
        <v>124.8751716686116</v>
      </c>
      <c r="L44" s="12">
        <f>((K44-(F44*K44)-123-(E44/B44))*B44)</f>
        <v>-7.4035829550345156E-14</v>
      </c>
      <c r="M44" s="12">
        <f>K44*B44</f>
        <v>1873.1275750291741</v>
      </c>
      <c r="N44" s="10">
        <f>((K44/D44)-1)</f>
        <v>-0.28495118491163696</v>
      </c>
      <c r="O44" s="3">
        <v>45</v>
      </c>
      <c r="P44" s="26"/>
      <c r="Q44" s="13"/>
      <c r="R44" s="27"/>
      <c r="S44" s="27">
        <f t="shared" si="0"/>
        <v>0</v>
      </c>
      <c r="T44" s="10" t="e">
        <f>-G44/(S44/B44)</f>
        <v>#DIV/0!</v>
      </c>
      <c r="U44" s="31">
        <f>((D44/$D$5)-1)*100</f>
        <v>12.739880051571006</v>
      </c>
    </row>
    <row r="45" spans="1:21" x14ac:dyDescent="0.25">
      <c r="A45" s="4" t="s">
        <v>49</v>
      </c>
      <c r="B45" s="20">
        <v>14</v>
      </c>
      <c r="C45" s="5">
        <v>2542.67</v>
      </c>
      <c r="D45" s="14">
        <f t="shared" si="1"/>
        <v>181.61928571428572</v>
      </c>
      <c r="E45" s="32">
        <f>base!E43</f>
        <v>6.2339981200863655E-2</v>
      </c>
      <c r="F45" s="6">
        <v>1.4999999999999999E-2</v>
      </c>
      <c r="G45" s="8"/>
      <c r="H45" s="29"/>
      <c r="I45" s="9">
        <f>G45*B45</f>
        <v>0</v>
      </c>
      <c r="J45" s="16">
        <v>0</v>
      </c>
      <c r="K45" s="14">
        <f>((123+(E45/B45))/(1-F45-J45))</f>
        <v>124.87761711248739</v>
      </c>
      <c r="L45" s="12">
        <f>((K45-(F45*K45)-123-(E45/B45))*B45)</f>
        <v>8.5863607890424021E-14</v>
      </c>
      <c r="M45" s="12">
        <f>K45*B45</f>
        <v>1748.2866395748233</v>
      </c>
      <c r="N45" s="10">
        <f>((K45/D45)-1)</f>
        <v>-0.31242094350630512</v>
      </c>
      <c r="O45" s="3">
        <v>45</v>
      </c>
      <c r="P45" s="26"/>
      <c r="Q45" s="13"/>
      <c r="R45" s="27"/>
      <c r="S45" s="27">
        <f t="shared" si="0"/>
        <v>0</v>
      </c>
      <c r="T45" s="10" t="e">
        <f>-G45/(S45/B45)</f>
        <v>#DIV/0!</v>
      </c>
      <c r="U45" s="31">
        <f>((D45/$D$5)-1)*100</f>
        <v>17.24629417586354</v>
      </c>
    </row>
    <row r="46" spans="1:21" x14ac:dyDescent="0.25">
      <c r="A46" s="4" t="s">
        <v>50</v>
      </c>
      <c r="B46" s="20">
        <v>14</v>
      </c>
      <c r="C46" s="5">
        <v>2320.46</v>
      </c>
      <c r="D46" s="14">
        <f t="shared" si="1"/>
        <v>165.74714285714285</v>
      </c>
      <c r="E46" s="32">
        <f>base!E44</f>
        <v>0</v>
      </c>
      <c r="F46" s="6">
        <v>1.4999999999999999E-2</v>
      </c>
      <c r="G46" s="8"/>
      <c r="H46" s="29"/>
      <c r="I46" s="9">
        <f>G46*B46</f>
        <v>0</v>
      </c>
      <c r="J46" s="16">
        <v>0</v>
      </c>
      <c r="K46" s="14">
        <f>((123+(E46/B46))/(1-F46-J46))</f>
        <v>124.87309644670052</v>
      </c>
      <c r="L46" s="12">
        <f>((K46-(F46*K46)-123-(E46/B46))*B46)</f>
        <v>1.9895196601282805E-13</v>
      </c>
      <c r="M46" s="12">
        <f>K46*B46</f>
        <v>1748.2233502538072</v>
      </c>
      <c r="N46" s="10">
        <f>((K46/D46)-1)</f>
        <v>-0.24660483255311128</v>
      </c>
      <c r="O46" s="3">
        <v>45</v>
      </c>
      <c r="P46" s="26"/>
      <c r="Q46" s="13"/>
      <c r="R46" s="27"/>
      <c r="S46" s="27">
        <f t="shared" si="0"/>
        <v>0</v>
      </c>
      <c r="T46" s="10" t="e">
        <f>-G46/(S46/B46)</f>
        <v>#DIV/0!</v>
      </c>
      <c r="U46" s="31">
        <f>((D46/$D$5)-1)*100</f>
        <v>6.9998606910548045</v>
      </c>
    </row>
    <row r="47" spans="1:21" x14ac:dyDescent="0.25">
      <c r="A47" s="4" t="s">
        <v>51</v>
      </c>
      <c r="B47" s="20">
        <v>14</v>
      </c>
      <c r="C47" s="5">
        <v>2252.19</v>
      </c>
      <c r="D47" s="14">
        <f t="shared" si="1"/>
        <v>160.87071428571429</v>
      </c>
      <c r="E47" s="32">
        <f>base!E45</f>
        <v>0</v>
      </c>
      <c r="F47" s="6">
        <v>1.4999999999999999E-2</v>
      </c>
      <c r="G47" s="8"/>
      <c r="H47" s="29"/>
      <c r="I47" s="9">
        <f>G47*B47</f>
        <v>0</v>
      </c>
      <c r="J47" s="16">
        <v>0</v>
      </c>
      <c r="K47" s="14">
        <f>((123+(E47/B47))/(1-F47-J47))</f>
        <v>124.87309644670052</v>
      </c>
      <c r="L47" s="12">
        <f>((K47-(F47*K47)-123-(E47/B47))*B47)</f>
        <v>1.9895196601282805E-13</v>
      </c>
      <c r="M47" s="12">
        <f>K47*B47</f>
        <v>1748.2233502538072</v>
      </c>
      <c r="N47" s="10">
        <f>((K47/D47)-1)</f>
        <v>-0.22376737741762143</v>
      </c>
      <c r="O47" s="3">
        <v>45</v>
      </c>
      <c r="P47" s="26"/>
      <c r="Q47" s="13"/>
      <c r="R47" s="27"/>
      <c r="S47" s="27">
        <f t="shared" si="0"/>
        <v>0</v>
      </c>
      <c r="T47" s="10" t="e">
        <f>-G47/(S47/B47)</f>
        <v>#DIV/0!</v>
      </c>
      <c r="U47" s="31">
        <f>((D47/$D$5)-1)*100</f>
        <v>3.8518294863030267</v>
      </c>
    </row>
    <row r="48" spans="1:21" x14ac:dyDescent="0.25">
      <c r="A48" s="4" t="s">
        <v>52</v>
      </c>
      <c r="B48" s="20">
        <v>14</v>
      </c>
      <c r="C48" s="5">
        <v>2404.4899999999998</v>
      </c>
      <c r="D48" s="14">
        <f t="shared" si="1"/>
        <v>171.74928571428569</v>
      </c>
      <c r="E48" s="32">
        <f>base!E46</f>
        <v>0</v>
      </c>
      <c r="F48" s="6">
        <v>1.4999999999999999E-2</v>
      </c>
      <c r="G48" s="8"/>
      <c r="H48" s="29"/>
      <c r="I48" s="9">
        <f>G48*B48</f>
        <v>0</v>
      </c>
      <c r="J48" s="16">
        <v>0</v>
      </c>
      <c r="K48" s="14">
        <f>((123+(E48/B48))/(1-F48-J48))</f>
        <v>124.87309644670052</v>
      </c>
      <c r="L48" s="12">
        <f>((K48-(F48*K48)-123-(E48/B48))*B48)</f>
        <v>1.9895196601282805E-13</v>
      </c>
      <c r="M48" s="12">
        <f>K48*B48</f>
        <v>1748.2233502538072</v>
      </c>
      <c r="N48" s="10">
        <f>((K48/D48)-1)</f>
        <v>-0.27293382369907659</v>
      </c>
      <c r="O48" s="3">
        <v>45</v>
      </c>
      <c r="P48" s="26"/>
      <c r="Q48" s="13"/>
      <c r="R48" s="27"/>
      <c r="S48" s="27">
        <f t="shared" si="0"/>
        <v>0</v>
      </c>
      <c r="T48" s="10" t="e">
        <f>-G48/(S48/B48)</f>
        <v>#DIV/0!</v>
      </c>
      <c r="U48" s="31">
        <f>((D48/$D$5)-1)*100</f>
        <v>10.874608927985975</v>
      </c>
    </row>
    <row r="49" spans="1:21" x14ac:dyDescent="0.25">
      <c r="A49" s="4" t="s">
        <v>53</v>
      </c>
      <c r="B49" s="20">
        <v>13</v>
      </c>
      <c r="C49" s="5">
        <v>2298.08</v>
      </c>
      <c r="D49" s="14">
        <f t="shared" si="1"/>
        <v>176.77538461538461</v>
      </c>
      <c r="E49" s="32">
        <f>base!E47</f>
        <v>4.8866880178235754E-2</v>
      </c>
      <c r="F49" s="6">
        <v>1.4999999999999999E-2</v>
      </c>
      <c r="G49" s="8"/>
      <c r="H49" s="29"/>
      <c r="I49" s="9">
        <f>G49*B49</f>
        <v>0</v>
      </c>
      <c r="J49" s="16">
        <v>0</v>
      </c>
      <c r="K49" s="14">
        <f>((123+(E49/B49))/(1-F49-J49))</f>
        <v>124.87691268099792</v>
      </c>
      <c r="L49" s="12">
        <f>((K49-(F49*K49)-123-(E49/B49))*B49)</f>
        <v>1.8713719809881901E-13</v>
      </c>
      <c r="M49" s="12">
        <f>K49*B49</f>
        <v>1623.399864852973</v>
      </c>
      <c r="N49" s="10">
        <f>((K49/D49)-1)</f>
        <v>-0.2935842682356693</v>
      </c>
      <c r="O49" s="3">
        <v>45</v>
      </c>
      <c r="P49" s="26"/>
      <c r="Q49" s="13"/>
      <c r="R49" s="27"/>
      <c r="S49" s="27">
        <f t="shared" si="0"/>
        <v>0</v>
      </c>
      <c r="T49" s="10" t="e">
        <f>-G49/(S49/B49)</f>
        <v>#DIV/0!</v>
      </c>
      <c r="U49" s="31">
        <f>((D49/$D$5)-1)*100</f>
        <v>14.119261432799091</v>
      </c>
    </row>
    <row r="50" spans="1:21" x14ac:dyDescent="0.25">
      <c r="A50" s="4" t="s">
        <v>54</v>
      </c>
      <c r="B50" s="20">
        <v>13</v>
      </c>
      <c r="C50" s="5">
        <v>2555.4899999999998</v>
      </c>
      <c r="D50" s="14">
        <f t="shared" si="1"/>
        <v>196.57615384615383</v>
      </c>
      <c r="E50" s="32">
        <f>base!E48</f>
        <v>0</v>
      </c>
      <c r="F50" s="6">
        <v>1.4999999999999999E-2</v>
      </c>
      <c r="G50" s="8"/>
      <c r="H50" s="29"/>
      <c r="I50" s="9">
        <f>G50*B50</f>
        <v>0</v>
      </c>
      <c r="J50" s="16">
        <v>0</v>
      </c>
      <c r="K50" s="14">
        <f>((123+(E50/B50))/(1-F50-J50))</f>
        <v>124.87309644670052</v>
      </c>
      <c r="L50" s="12">
        <f>((K50-(F50*K50)-123-(E50/B50))*B50)</f>
        <v>1.8474111129762605E-13</v>
      </c>
      <c r="M50" s="12">
        <f>K50*B50</f>
        <v>1623.3502538071066</v>
      </c>
      <c r="N50" s="10">
        <f>((K50/D50)-1)</f>
        <v>-0.36475969234584882</v>
      </c>
      <c r="O50" s="3">
        <v>45</v>
      </c>
      <c r="P50" s="26"/>
      <c r="Q50" s="13"/>
      <c r="R50" s="27"/>
      <c r="S50" s="27">
        <f t="shared" si="0"/>
        <v>0</v>
      </c>
      <c r="T50" s="10" t="e">
        <f>-G50/(S50/B50)</f>
        <v>#DIV/0!</v>
      </c>
      <c r="U50" s="31">
        <f>((D50/$D$5)-1)*100</f>
        <v>26.901862162720079</v>
      </c>
    </row>
    <row r="51" spans="1:21" x14ac:dyDescent="0.25">
      <c r="A51" s="4" t="s">
        <v>55</v>
      </c>
      <c r="B51" s="20">
        <v>12</v>
      </c>
      <c r="C51" s="5">
        <v>2175.1400000000003</v>
      </c>
      <c r="D51" s="14">
        <f t="shared" si="1"/>
        <v>181.26166666666668</v>
      </c>
      <c r="E51" s="32">
        <f>base!E49</f>
        <v>0</v>
      </c>
      <c r="F51" s="6">
        <v>1.4999999999999999E-2</v>
      </c>
      <c r="G51" s="8"/>
      <c r="H51" s="29"/>
      <c r="I51" s="9">
        <f>G51*B51</f>
        <v>0</v>
      </c>
      <c r="J51" s="16">
        <v>0</v>
      </c>
      <c r="K51" s="14">
        <f>((123+(E51/B51))/(1-F51-J51))</f>
        <v>124.87309644670052</v>
      </c>
      <c r="L51" s="12">
        <f>((K51-(F51*K51)-123-(E51/B51))*B51)</f>
        <v>1.7053025658242404E-13</v>
      </c>
      <c r="M51" s="12">
        <f>K51*B51</f>
        <v>1498.4771573604062</v>
      </c>
      <c r="N51" s="10">
        <f>((K51/D51)-1)</f>
        <v>-0.31108932879704021</v>
      </c>
      <c r="O51" s="3">
        <v>45</v>
      </c>
      <c r="P51" s="26"/>
      <c r="Q51" s="13"/>
      <c r="R51" s="27"/>
      <c r="S51" s="27">
        <f t="shared" si="0"/>
        <v>0</v>
      </c>
      <c r="T51" s="10" t="e">
        <f>-G51/(S51/B51)</f>
        <v>#DIV/0!</v>
      </c>
      <c r="U51" s="31">
        <f>((D51/$D$5)-1)*100</f>
        <v>17.015429331884402</v>
      </c>
    </row>
    <row r="52" spans="1:21" x14ac:dyDescent="0.25">
      <c r="A52" s="4" t="s">
        <v>56</v>
      </c>
      <c r="B52" s="20">
        <v>12</v>
      </c>
      <c r="C52" s="5">
        <v>2000.3</v>
      </c>
      <c r="D52" s="14">
        <f t="shared" si="1"/>
        <v>166.69166666666666</v>
      </c>
      <c r="E52" s="32">
        <f>base!E50</f>
        <v>0</v>
      </c>
      <c r="F52" s="6">
        <v>1.4999999999999999E-2</v>
      </c>
      <c r="G52" s="8"/>
      <c r="H52" s="29"/>
      <c r="I52" s="9">
        <f>G52*B52</f>
        <v>0</v>
      </c>
      <c r="J52" s="16">
        <v>0</v>
      </c>
      <c r="K52" s="14">
        <f>((123+(E52/B52))/(1-F52-J52))</f>
        <v>124.87309644670052</v>
      </c>
      <c r="L52" s="12">
        <f>((K52-(F52*K52)-123-(E52/B52))*B52)</f>
        <v>1.7053025658242404E-13</v>
      </c>
      <c r="M52" s="12">
        <f>K52*B52</f>
        <v>1498.4771573604062</v>
      </c>
      <c r="N52" s="10">
        <f>((K52/D52)-1)</f>
        <v>-0.25087379025125922</v>
      </c>
      <c r="O52" s="3">
        <v>45</v>
      </c>
      <c r="P52" s="26"/>
      <c r="Q52" s="13"/>
      <c r="R52" s="27"/>
      <c r="S52" s="27">
        <f t="shared" si="0"/>
        <v>0</v>
      </c>
      <c r="T52" s="10" t="e">
        <f>-G52/(S52/B52)</f>
        <v>#DIV/0!</v>
      </c>
      <c r="U52" s="31">
        <f>((D52/$D$5)-1)*100</f>
        <v>7.6096082516841745</v>
      </c>
    </row>
    <row r="53" spans="1:21" x14ac:dyDescent="0.25">
      <c r="A53" s="4" t="s">
        <v>57</v>
      </c>
      <c r="B53" s="20">
        <v>12</v>
      </c>
      <c r="C53" s="5">
        <v>2297.42</v>
      </c>
      <c r="D53" s="14">
        <f t="shared" si="1"/>
        <v>191.45166666666668</v>
      </c>
      <c r="E53" s="32">
        <f>base!E51</f>
        <v>9.3100086183632066E-2</v>
      </c>
      <c r="F53" s="6">
        <v>1.4999999999999999E-2</v>
      </c>
      <c r="G53" s="8"/>
      <c r="H53" s="29"/>
      <c r="I53" s="9">
        <f>G53*B53</f>
        <v>0</v>
      </c>
      <c r="J53" s="16">
        <v>0</v>
      </c>
      <c r="K53" s="14">
        <f>((123+(E53/B53))/(1-F53-J53))</f>
        <v>124.8809729345333</v>
      </c>
      <c r="L53" s="12">
        <f>((K53-(F53*K53)-123-(E53/B53))*B53)</f>
        <v>7.8510115075758335E-14</v>
      </c>
      <c r="M53" s="12">
        <f>K53*B53</f>
        <v>1498.5716752143996</v>
      </c>
      <c r="N53" s="10">
        <f>((K53/D53)-1)</f>
        <v>-0.34771540457800509</v>
      </c>
      <c r="O53" s="3">
        <v>45</v>
      </c>
      <c r="P53" s="26"/>
      <c r="Q53" s="13"/>
      <c r="R53" s="27"/>
      <c r="S53" s="27">
        <f t="shared" si="0"/>
        <v>0</v>
      </c>
      <c r="T53" s="10" t="e">
        <f>-G53/(S53/B53)</f>
        <v>#DIV/0!</v>
      </c>
      <c r="U53" s="31">
        <f>((D53/$D$5)-1)*100</f>
        <v>23.593694040686032</v>
      </c>
    </row>
    <row r="54" spans="1:21" x14ac:dyDescent="0.25">
      <c r="A54" s="4" t="s">
        <v>58</v>
      </c>
      <c r="B54" s="21">
        <v>10</v>
      </c>
      <c r="C54" s="5">
        <v>1693.77</v>
      </c>
      <c r="D54" s="14">
        <f t="shared" si="1"/>
        <v>169.37700000000001</v>
      </c>
      <c r="E54" s="32">
        <f>base!E52</f>
        <v>0</v>
      </c>
      <c r="F54" s="6">
        <v>1.4999999999999999E-2</v>
      </c>
      <c r="G54" s="8"/>
      <c r="H54" s="29"/>
      <c r="I54" s="9">
        <f>G54*B54</f>
        <v>0</v>
      </c>
      <c r="J54" s="16">
        <v>0</v>
      </c>
      <c r="K54" s="14">
        <f>((123+(E54/B54))/(1-F54-J54))</f>
        <v>124.87309644670052</v>
      </c>
      <c r="L54" s="12">
        <f>((K54-(F54*K54)-123-(E54/B54))*B54)</f>
        <v>1.4210854715202004E-13</v>
      </c>
      <c r="M54" s="12">
        <f>K54*B54</f>
        <v>1248.7309644670052</v>
      </c>
      <c r="N54" s="10">
        <f>((K54/D54)-1)</f>
        <v>-0.26275057152564685</v>
      </c>
      <c r="O54" s="3">
        <v>45</v>
      </c>
      <c r="P54" s="26"/>
      <c r="Q54" s="13"/>
      <c r="R54" s="27"/>
      <c r="S54" s="27">
        <f t="shared" si="0"/>
        <v>0</v>
      </c>
      <c r="T54" s="10" t="e">
        <f>-G54/(S54/B54)</f>
        <v>#DIV/0!</v>
      </c>
      <c r="U54" s="31">
        <f>((D54/$D$5)-1)*100</f>
        <v>9.3431542279388768</v>
      </c>
    </row>
    <row r="55" spans="1:21" x14ac:dyDescent="0.25">
      <c r="A55" s="4" t="s">
        <v>59</v>
      </c>
      <c r="B55" s="21">
        <v>10</v>
      </c>
      <c r="C55" s="5">
        <v>1818.47</v>
      </c>
      <c r="D55" s="14">
        <f t="shared" si="1"/>
        <v>181.84700000000001</v>
      </c>
      <c r="E55" s="32">
        <f>base!E53</f>
        <v>3.7372076525870643E-2</v>
      </c>
      <c r="F55" s="6">
        <v>1.4999999999999999E-2</v>
      </c>
      <c r="G55" s="8"/>
      <c r="H55" s="29"/>
      <c r="I55" s="9">
        <f>G55*B55</f>
        <v>0</v>
      </c>
      <c r="J55" s="16">
        <v>0</v>
      </c>
      <c r="K55" s="14">
        <f>((123+(E55/B55))/(1-F55-J55))</f>
        <v>124.87689056614477</v>
      </c>
      <c r="L55" s="12">
        <f>((K55-(F55*K55)-123-(E55/B55))*B55)</f>
        <v>4.158999533654395E-14</v>
      </c>
      <c r="M55" s="12">
        <f>K55*B55</f>
        <v>1248.7689056614477</v>
      </c>
      <c r="N55" s="10">
        <f>((K55/D55)-1)</f>
        <v>-0.31328594606375271</v>
      </c>
      <c r="O55" s="3">
        <v>45</v>
      </c>
      <c r="P55" s="26"/>
      <c r="Q55" s="13"/>
      <c r="R55" s="27"/>
      <c r="S55" s="27">
        <f t="shared" si="0"/>
        <v>0</v>
      </c>
      <c r="T55" s="10" t="e">
        <f>-G55/(S55/B55)</f>
        <v>#DIV/0!</v>
      </c>
      <c r="U55" s="31">
        <f>((D55/$D$5)-1)*100</f>
        <v>17.393297595824709</v>
      </c>
    </row>
    <row r="56" spans="1:21" x14ac:dyDescent="0.25">
      <c r="A56" s="4" t="s">
        <v>60</v>
      </c>
      <c r="B56" s="21">
        <v>10</v>
      </c>
      <c r="C56" s="5">
        <v>1769.76</v>
      </c>
      <c r="D56" s="14">
        <f t="shared" si="1"/>
        <v>176.976</v>
      </c>
      <c r="E56" s="32">
        <f>base!E54</f>
        <v>7.6049859868004707E-2</v>
      </c>
      <c r="F56" s="6">
        <v>1.4999999999999999E-2</v>
      </c>
      <c r="G56" s="8"/>
      <c r="H56" s="29"/>
      <c r="I56" s="9">
        <f>G56*B56</f>
        <v>0</v>
      </c>
      <c r="J56" s="16">
        <v>0</v>
      </c>
      <c r="K56" s="14">
        <f>((123+(E56/B56))/(1-F56-J56))</f>
        <v>124.88081724465665</v>
      </c>
      <c r="L56" s="12">
        <f>((K56-(F56*K56)-123-(E56/B56))*B56)</f>
        <v>1.6774776012695725E-14</v>
      </c>
      <c r="M56" s="12">
        <f>K56*B56</f>
        <v>1248.8081724465665</v>
      </c>
      <c r="N56" s="10">
        <f>((K56/D56)-1)</f>
        <v>-0.29436298003878125</v>
      </c>
      <c r="O56" s="3">
        <v>45</v>
      </c>
      <c r="P56" s="26"/>
      <c r="Q56" s="13"/>
      <c r="R56" s="27"/>
      <c r="S56" s="27">
        <f t="shared" si="0"/>
        <v>0</v>
      </c>
      <c r="T56" s="10" t="e">
        <f>-G56/(S56/B56)</f>
        <v>#DIV/0!</v>
      </c>
      <c r="U56" s="31">
        <f>((D56/$D$5)-1)*100</f>
        <v>14.248770864070748</v>
      </c>
    </row>
    <row r="57" spans="1:21" x14ac:dyDescent="0.25">
      <c r="A57" s="4" t="s">
        <v>61</v>
      </c>
      <c r="B57" s="21">
        <v>10</v>
      </c>
      <c r="C57" s="5">
        <v>1813.91</v>
      </c>
      <c r="D57" s="14">
        <f t="shared" si="1"/>
        <v>181.39100000000002</v>
      </c>
      <c r="E57" s="32">
        <f>base!E55</f>
        <v>8.5842186216515709E-2</v>
      </c>
      <c r="F57" s="6">
        <v>1.4999999999999999E-2</v>
      </c>
      <c r="G57" s="8"/>
      <c r="H57" s="29"/>
      <c r="I57" s="9">
        <f>G57*B57</f>
        <v>0</v>
      </c>
      <c r="J57" s="16">
        <v>0</v>
      </c>
      <c r="K57" s="14">
        <f>((123+(E57/B57))/(1-F57-J57))</f>
        <v>124.88181138946361</v>
      </c>
      <c r="L57" s="12">
        <f>((K57-(F57*K57)-123-(E57/B57))*B57)</f>
        <v>-1.9741153156616065E-14</v>
      </c>
      <c r="M57" s="12">
        <f>K57*B57</f>
        <v>1248.8181138946361</v>
      </c>
      <c r="N57" s="10">
        <f>((K57/D57)-1)</f>
        <v>-0.3115324829265862</v>
      </c>
      <c r="O57" s="3">
        <v>45</v>
      </c>
      <c r="P57" s="26"/>
      <c r="Q57" s="13"/>
      <c r="R57" s="27"/>
      <c r="S57" s="27">
        <f t="shared" si="0"/>
        <v>0</v>
      </c>
      <c r="T57" s="10" t="e">
        <f>-G57/(S57/B57)</f>
        <v>#DIV/0!</v>
      </c>
      <c r="U57" s="31">
        <f>((D57/$D$5)-1)*100</f>
        <v>17.098921864007878</v>
      </c>
    </row>
    <row r="58" spans="1:21" x14ac:dyDescent="0.25">
      <c r="A58" s="4" t="s">
        <v>62</v>
      </c>
      <c r="B58" s="21">
        <v>10</v>
      </c>
      <c r="C58" s="5">
        <v>1635.56</v>
      </c>
      <c r="D58" s="14">
        <f t="shared" si="1"/>
        <v>163.55599999999998</v>
      </c>
      <c r="E58" s="32">
        <f>base!E56</f>
        <v>0</v>
      </c>
      <c r="F58" s="6">
        <v>1.4999999999999999E-2</v>
      </c>
      <c r="G58" s="8"/>
      <c r="H58" s="29"/>
      <c r="I58" s="9">
        <f>G58*B58</f>
        <v>0</v>
      </c>
      <c r="J58" s="16">
        <v>0</v>
      </c>
      <c r="K58" s="14">
        <f>((123+(E58/B58))/(1-F58-J58))</f>
        <v>124.87309644670052</v>
      </c>
      <c r="L58" s="12">
        <f>((K58-(F58*K58)-123-(E58/B58))*B58)</f>
        <v>1.4210854715202004E-13</v>
      </c>
      <c r="M58" s="12">
        <f>K58*B58</f>
        <v>1248.7309644670052</v>
      </c>
      <c r="N58" s="10">
        <f>((K58/D58)-1)</f>
        <v>-0.23651167522621896</v>
      </c>
      <c r="O58" s="3">
        <v>45</v>
      </c>
      <c r="P58" s="26"/>
      <c r="Q58" s="13"/>
      <c r="R58" s="27"/>
      <c r="S58" s="27">
        <f t="shared" si="0"/>
        <v>0</v>
      </c>
      <c r="T58" s="10" t="e">
        <f>-G58/(S58/B58)</f>
        <v>#DIV/0!</v>
      </c>
      <c r="U58" s="31">
        <f>((D58/$D$5)-1)*100</f>
        <v>5.5853447215665097</v>
      </c>
    </row>
    <row r="59" spans="1:21" x14ac:dyDescent="0.25">
      <c r="A59" s="4" t="s">
        <v>63</v>
      </c>
      <c r="B59" s="21">
        <v>10</v>
      </c>
      <c r="C59" s="5">
        <v>1965.76</v>
      </c>
      <c r="D59" s="14">
        <f t="shared" si="1"/>
        <v>196.57599999999999</v>
      </c>
      <c r="E59" s="32">
        <f>base!E57</f>
        <v>0</v>
      </c>
      <c r="F59" s="6">
        <v>1.4999999999999999E-2</v>
      </c>
      <c r="G59" s="8"/>
      <c r="H59" s="29"/>
      <c r="I59" s="9">
        <f>G59*B59</f>
        <v>0</v>
      </c>
      <c r="J59" s="16">
        <v>0</v>
      </c>
      <c r="K59" s="14">
        <f>((123+(E59/B59))/(1-F59-J59))</f>
        <v>124.87309644670052</v>
      </c>
      <c r="L59" s="12">
        <f>((K59-(F59*K59)-123-(E59/B59))*B59)</f>
        <v>1.4210854715202004E-13</v>
      </c>
      <c r="M59" s="12">
        <f>K59*B59</f>
        <v>1248.7309644670052</v>
      </c>
      <c r="N59" s="10">
        <f>((K59/D59)-1)</f>
        <v>-0.36475919518811795</v>
      </c>
      <c r="O59" s="3">
        <v>45</v>
      </c>
      <c r="P59" s="26"/>
      <c r="Q59" s="13"/>
      <c r="R59" s="27"/>
      <c r="S59" s="27">
        <f t="shared" si="0"/>
        <v>0</v>
      </c>
      <c r="T59" s="10" t="e">
        <f>-G59/(S59/B59)</f>
        <v>#DIV/0!</v>
      </c>
      <c r="U59" s="31">
        <f>((D59/$D$5)-1)*100</f>
        <v>26.901762845671563</v>
      </c>
    </row>
    <row r="60" spans="1:21" x14ac:dyDescent="0.25">
      <c r="A60" s="4" t="s">
        <v>64</v>
      </c>
      <c r="B60" s="21">
        <v>10</v>
      </c>
      <c r="C60" s="5">
        <v>1834.11</v>
      </c>
      <c r="D60" s="14">
        <f t="shared" si="1"/>
        <v>183.411</v>
      </c>
      <c r="E60" s="32">
        <f>base!E58</f>
        <v>6.0176325302190171E-2</v>
      </c>
      <c r="F60" s="6">
        <v>1.4999999999999999E-2</v>
      </c>
      <c r="G60" s="8"/>
      <c r="H60" s="29"/>
      <c r="I60" s="9">
        <f>G60*B60</f>
        <v>0</v>
      </c>
      <c r="J60" s="16">
        <v>0</v>
      </c>
      <c r="K60" s="14">
        <f>((123+(E60/B60))/(1-F60-J60))</f>
        <v>124.87920571830479</v>
      </c>
      <c r="L60" s="12">
        <f>((K60-(F60*K60)-123-(E60/B60))*B60)</f>
        <v>-2.4294802281055183E-14</v>
      </c>
      <c r="M60" s="12">
        <f>K60*B60</f>
        <v>1248.792057183048</v>
      </c>
      <c r="N60" s="10">
        <f>((K60/D60)-1)</f>
        <v>-0.31912913773816842</v>
      </c>
      <c r="O60" s="3">
        <v>45</v>
      </c>
      <c r="P60" s="26"/>
      <c r="Q60" s="13"/>
      <c r="R60" s="27"/>
      <c r="S60" s="27">
        <f t="shared" si="0"/>
        <v>0</v>
      </c>
      <c r="T60" s="10" t="e">
        <f>-G60/(S60/B60)</f>
        <v>#DIV/0!</v>
      </c>
      <c r="U60" s="31">
        <f>((D60/$D$5)-1)*100</f>
        <v>18.402954711091212</v>
      </c>
    </row>
    <row r="61" spans="1:21" x14ac:dyDescent="0.25">
      <c r="A61" s="4" t="s">
        <v>65</v>
      </c>
      <c r="B61" s="21">
        <v>9</v>
      </c>
      <c r="C61" s="5">
        <v>1610.3899999999999</v>
      </c>
      <c r="D61" s="14">
        <f t="shared" si="1"/>
        <v>178.93222222222221</v>
      </c>
      <c r="E61" s="32">
        <f>base!E59</f>
        <v>5.7917647277988565E-2</v>
      </c>
      <c r="F61" s="6">
        <v>1.4999999999999999E-2</v>
      </c>
      <c r="G61" s="8"/>
      <c r="H61" s="29"/>
      <c r="I61" s="9">
        <f>G61*B61</f>
        <v>0</v>
      </c>
      <c r="J61" s="16">
        <v>0</v>
      </c>
      <c r="K61" s="14">
        <f>((123+(E61/B61))/(1-F61-J61))</f>
        <v>124.87962974024568</v>
      </c>
      <c r="L61" s="12">
        <f>((K61-(F61*K61)-123-(E61/B61))*B61)</f>
        <v>-4.19976553533985E-14</v>
      </c>
      <c r="M61" s="12">
        <f>K61*B61</f>
        <v>1123.916667662211</v>
      </c>
      <c r="N61" s="10">
        <f>((K61/D61)-1)</f>
        <v>-0.30208417360874618</v>
      </c>
      <c r="O61" s="3">
        <v>45</v>
      </c>
      <c r="P61" s="26"/>
      <c r="Q61" s="13"/>
      <c r="R61" s="27"/>
      <c r="S61" s="27">
        <f t="shared" si="0"/>
        <v>0</v>
      </c>
      <c r="T61" s="10" t="e">
        <f>-G61/(S61/B61)</f>
        <v>#DIV/0!</v>
      </c>
      <c r="U61" s="31">
        <f>((D61/$D$5)-1)*100</f>
        <v>15.511631276928251</v>
      </c>
    </row>
    <row r="62" spans="1:21" x14ac:dyDescent="0.25">
      <c r="A62" s="4" t="s">
        <v>66</v>
      </c>
      <c r="B62" s="21">
        <v>8</v>
      </c>
      <c r="C62" s="5">
        <v>1541.18</v>
      </c>
      <c r="D62" s="14">
        <f t="shared" si="1"/>
        <v>192.64750000000001</v>
      </c>
      <c r="E62" s="32">
        <f>base!E60</f>
        <v>9.225398720460945E-2</v>
      </c>
      <c r="F62" s="6">
        <v>1.4999999999999999E-2</v>
      </c>
      <c r="G62" s="8"/>
      <c r="H62" s="29"/>
      <c r="I62" s="9">
        <f>G62*B62</f>
        <v>0</v>
      </c>
      <c r="J62" s="16">
        <v>0</v>
      </c>
      <c r="K62" s="14">
        <f>((123+(E62/B62))/(1-F62-J62))</f>
        <v>124.88480380548282</v>
      </c>
      <c r="L62" s="12">
        <f>((K62-(F62*K62)-123-(E62/B62))*B62)</f>
        <v>-3.7664316110408436E-14</v>
      </c>
      <c r="M62" s="12">
        <f>K62*B62</f>
        <v>999.07843044386254</v>
      </c>
      <c r="N62" s="10">
        <f>((K62/D62)-1)</f>
        <v>-0.3517444877017204</v>
      </c>
      <c r="O62" s="3">
        <v>45</v>
      </c>
      <c r="P62" s="26"/>
      <c r="Q62" s="13"/>
      <c r="R62" s="27"/>
      <c r="S62" s="27">
        <f t="shared" si="0"/>
        <v>0</v>
      </c>
      <c r="T62" s="10" t="e">
        <f>-G62/(S62/B62)</f>
        <v>#DIV/0!</v>
      </c>
      <c r="U62" s="31">
        <f>((D62/$D$5)-1)*100</f>
        <v>24.365677182420619</v>
      </c>
    </row>
    <row r="63" spans="1:21" x14ac:dyDescent="0.25">
      <c r="A63" s="4" t="s">
        <v>67</v>
      </c>
      <c r="B63" s="21">
        <v>8</v>
      </c>
      <c r="C63" s="5">
        <v>1409.4</v>
      </c>
      <c r="D63" s="14">
        <f t="shared" si="1"/>
        <v>176.17500000000001</v>
      </c>
      <c r="E63" s="32">
        <f>base!E61</f>
        <v>5.8947069675039016E-2</v>
      </c>
      <c r="F63" s="6">
        <v>1.4999999999999999E-2</v>
      </c>
      <c r="G63" s="8"/>
      <c r="H63" s="29"/>
      <c r="I63" s="9">
        <f>G63*B63</f>
        <v>0</v>
      </c>
      <c r="J63" s="16">
        <v>0</v>
      </c>
      <c r="K63" s="14">
        <f>((123+(E63/B63))/(1-F63-J63))</f>
        <v>124.88057703929886</v>
      </c>
      <c r="L63" s="12">
        <f>((K63-(F63*K63)-123-(E63/B63))*B63)</f>
        <v>-2.4952262478450393E-14</v>
      </c>
      <c r="M63" s="12">
        <f>K63*B63</f>
        <v>999.04461631439085</v>
      </c>
      <c r="N63" s="10">
        <f>((K63/D63)-1)</f>
        <v>-0.29115608321669451</v>
      </c>
      <c r="O63" s="3">
        <v>45</v>
      </c>
      <c r="P63" s="26"/>
      <c r="Q63" s="13"/>
      <c r="R63" s="27"/>
      <c r="S63" s="27">
        <f t="shared" si="0"/>
        <v>0</v>
      </c>
      <c r="T63" s="10" t="e">
        <f>-G63/(S63/B63)</f>
        <v>#DIV/0!</v>
      </c>
      <c r="U63" s="31">
        <f>((D63/$D$5)-1)*100</f>
        <v>13.731676650945124</v>
      </c>
    </row>
    <row r="64" spans="1:21" x14ac:dyDescent="0.25">
      <c r="A64" s="4" t="s">
        <v>68</v>
      </c>
      <c r="B64" s="21">
        <v>8</v>
      </c>
      <c r="C64" s="5">
        <v>1572.6</v>
      </c>
      <c r="D64" s="14">
        <f t="shared" si="1"/>
        <v>196.57499999999999</v>
      </c>
      <c r="E64" s="32">
        <f>base!E62</f>
        <v>4.6553478316164312E-2</v>
      </c>
      <c r="F64" s="6">
        <v>1.4999999999999999E-2</v>
      </c>
      <c r="G64" s="8"/>
      <c r="H64" s="29"/>
      <c r="I64" s="9">
        <f>G64*B64</f>
        <v>0</v>
      </c>
      <c r="J64" s="16">
        <v>0</v>
      </c>
      <c r="K64" s="14">
        <f>((123+(E64/B64))/(1-F64-J64))</f>
        <v>124.87900424851728</v>
      </c>
      <c r="L64" s="12">
        <f>((K64-(F64*K64)-123-(E64/B64))*B64)</f>
        <v>-3.6873282205363012E-14</v>
      </c>
      <c r="M64" s="12">
        <f>K64*B64</f>
        <v>999.03203398813821</v>
      </c>
      <c r="N64" s="10">
        <f>((K64/D64)-1)</f>
        <v>-0.36472590996557408</v>
      </c>
      <c r="O64" s="3">
        <v>45</v>
      </c>
      <c r="P64" s="26"/>
      <c r="Q64" s="13"/>
      <c r="R64" s="27"/>
      <c r="S64" s="27">
        <f t="shared" si="0"/>
        <v>0</v>
      </c>
      <c r="T64" s="10" t="e">
        <f>-G64/(S64/B64)</f>
        <v>#DIV/0!</v>
      </c>
      <c r="U64" s="31">
        <f>((D64/$D$5)-1)*100</f>
        <v>26.901117284856181</v>
      </c>
    </row>
    <row r="65" spans="1:21" x14ac:dyDescent="0.25">
      <c r="A65" s="4" t="s">
        <v>69</v>
      </c>
      <c r="B65" s="21">
        <v>8</v>
      </c>
      <c r="C65" s="5">
        <v>1539.54</v>
      </c>
      <c r="D65" s="14">
        <f t="shared" si="1"/>
        <v>192.4425</v>
      </c>
      <c r="E65" s="32">
        <f>base!E63</f>
        <v>4.6552866440625125E-2</v>
      </c>
      <c r="F65" s="6">
        <v>1.4999999999999999E-2</v>
      </c>
      <c r="G65" s="8"/>
      <c r="H65" s="29"/>
      <c r="I65" s="9">
        <f>G65*B65</f>
        <v>0</v>
      </c>
      <c r="J65" s="16">
        <v>0</v>
      </c>
      <c r="K65" s="14">
        <f>((123+(E65/B65))/(1-F65-J65))</f>
        <v>124.8790041708681</v>
      </c>
      <c r="L65" s="12">
        <f>((K65-(F65*K65)-123-(E65/B65))*B65)</f>
        <v>-1.8603174556375279E-14</v>
      </c>
      <c r="M65" s="12">
        <f>K65*B65</f>
        <v>999.0320333669448</v>
      </c>
      <c r="N65" s="10">
        <f>((K65/D65)-1)</f>
        <v>-0.35108406837955175</v>
      </c>
      <c r="O65" s="3">
        <v>45</v>
      </c>
      <c r="P65" s="26"/>
      <c r="Q65" s="13"/>
      <c r="R65" s="27"/>
      <c r="S65" s="27">
        <f t="shared" si="0"/>
        <v>0</v>
      </c>
      <c r="T65" s="10" t="e">
        <f>-G65/(S65/B65)</f>
        <v>#DIV/0!</v>
      </c>
      <c r="U65" s="31">
        <f>((D65/$D$5)-1)*100</f>
        <v>24.233337215266104</v>
      </c>
    </row>
    <row r="66" spans="1:21" x14ac:dyDescent="0.25">
      <c r="A66" s="4" t="s">
        <v>70</v>
      </c>
      <c r="B66" s="21">
        <v>7</v>
      </c>
      <c r="C66" s="5">
        <v>1297.1500000000001</v>
      </c>
      <c r="D66" s="14">
        <f t="shared" si="1"/>
        <v>185.30714285714288</v>
      </c>
      <c r="E66" s="32">
        <f>base!E64</f>
        <v>8.7784758894499479E-2</v>
      </c>
      <c r="F66" s="6">
        <v>1.4999999999999999E-2</v>
      </c>
      <c r="G66" s="8"/>
      <c r="H66" s="29"/>
      <c r="I66" s="9">
        <f>G66*B66</f>
        <v>0</v>
      </c>
      <c r="J66" s="16">
        <v>0</v>
      </c>
      <c r="K66" s="14">
        <f>((123+(E66/B66))/(1-F66-J66))</f>
        <v>124.88582810136252</v>
      </c>
      <c r="L66" s="12">
        <f>((K66-(F66*K66)-123-(E66/B66))*B66)</f>
        <v>2.9155497460742197E-14</v>
      </c>
      <c r="M66" s="12">
        <f>K66*B66</f>
        <v>874.2007967095376</v>
      </c>
      <c r="N66" s="10">
        <f>((K66/D66)-1)</f>
        <v>-0.32606036564041352</v>
      </c>
      <c r="O66" s="3">
        <v>45</v>
      </c>
      <c r="P66" s="26"/>
      <c r="Q66" s="13"/>
      <c r="R66" s="27"/>
      <c r="S66" s="27">
        <f t="shared" si="0"/>
        <v>0</v>
      </c>
      <c r="T66" s="10" t="e">
        <f>-G66/(S66/B66)</f>
        <v>#DIV/0!</v>
      </c>
      <c r="U66" s="31">
        <f>((D66/$D$5)-1)*100</f>
        <v>19.627030240040135</v>
      </c>
    </row>
    <row r="67" spans="1:21" x14ac:dyDescent="0.25">
      <c r="A67" s="4" t="s">
        <v>71</v>
      </c>
      <c r="B67" s="21">
        <v>7</v>
      </c>
      <c r="C67" s="5">
        <v>1333.23</v>
      </c>
      <c r="D67" s="14">
        <f t="shared" si="1"/>
        <v>190.46142857142857</v>
      </c>
      <c r="E67" s="32">
        <f>base!E65</f>
        <v>5.4401716133000308E-2</v>
      </c>
      <c r="F67" s="6">
        <v>1.4999999999999999E-2</v>
      </c>
      <c r="G67" s="8"/>
      <c r="H67" s="29"/>
      <c r="I67" s="9">
        <f>G67*B67</f>
        <v>0</v>
      </c>
      <c r="J67" s="16">
        <v>0</v>
      </c>
      <c r="K67" s="14">
        <f>((123+(E67/B67))/(1-F67-J67))</f>
        <v>124.88098647079522</v>
      </c>
      <c r="L67" s="12">
        <f>((K67-(F67*K67)-123-(E67/B67))*B67)</f>
        <v>1.4280243654241076E-14</v>
      </c>
      <c r="M67" s="12">
        <f>K67*B67</f>
        <v>874.16690529556649</v>
      </c>
      <c r="N67" s="10">
        <f>((K67/D67)-1)</f>
        <v>-0.34432400613880088</v>
      </c>
      <c r="O67" s="3">
        <v>45</v>
      </c>
      <c r="P67" s="26"/>
      <c r="Q67" s="13"/>
      <c r="R67" s="27"/>
      <c r="S67" s="27">
        <f t="shared" si="0"/>
        <v>0</v>
      </c>
      <c r="T67" s="10" t="e">
        <f>-G67/(S67/B67)</f>
        <v>#DIV/0!</v>
      </c>
      <c r="U67" s="31">
        <f>((D67/$D$5)-1)*100</f>
        <v>22.954435128496065</v>
      </c>
    </row>
    <row r="68" spans="1:21" x14ac:dyDescent="0.25">
      <c r="A68" s="4" t="s">
        <v>72</v>
      </c>
      <c r="B68" s="21">
        <v>7</v>
      </c>
      <c r="C68" s="5">
        <v>1302.7199999999998</v>
      </c>
      <c r="D68" s="14">
        <f t="shared" si="1"/>
        <v>186.10285714285712</v>
      </c>
      <c r="E68" s="32">
        <f>base!E66</f>
        <v>2.5938037337263575E-2</v>
      </c>
      <c r="F68" s="6">
        <v>1.4999999999999999E-2</v>
      </c>
      <c r="G68" s="8"/>
      <c r="H68" s="29"/>
      <c r="I68" s="9">
        <f>G68*B68</f>
        <v>0</v>
      </c>
      <c r="J68" s="16">
        <v>0</v>
      </c>
      <c r="K68" s="14">
        <f>((123+(E68/B68))/(1-F68-J68))</f>
        <v>124.87685830853333</v>
      </c>
      <c r="L68" s="12">
        <f>((K68-(F68*K68)-123-(E68/B68))*B68)</f>
        <v>5.7163475342125736E-15</v>
      </c>
      <c r="M68" s="12">
        <f>K68*B68</f>
        <v>874.13800815973332</v>
      </c>
      <c r="N68" s="10">
        <f>((K68/D68)-1)</f>
        <v>-0.3289901067307377</v>
      </c>
      <c r="O68" s="3">
        <v>45</v>
      </c>
      <c r="P68" s="26"/>
      <c r="Q68" s="13"/>
      <c r="R68" s="27"/>
      <c r="S68" s="27">
        <f t="shared" si="0"/>
        <v>0</v>
      </c>
      <c r="T68" s="10" t="e">
        <f>-G68/(S68/B68)</f>
        <v>#DIV/0!</v>
      </c>
      <c r="U68" s="31">
        <f>((D68/$D$5)-1)*100</f>
        <v>20.140712203141533</v>
      </c>
    </row>
    <row r="69" spans="1:21" x14ac:dyDescent="0.25">
      <c r="A69" s="4" t="s">
        <v>73</v>
      </c>
      <c r="B69" s="21">
        <v>6</v>
      </c>
      <c r="C69" s="5">
        <v>1067.43</v>
      </c>
      <c r="D69" s="14">
        <f t="shared" si="1"/>
        <v>177.905</v>
      </c>
      <c r="E69" s="32">
        <f>base!E67</f>
        <v>5.9779095584722185E-2</v>
      </c>
      <c r="F69" s="6">
        <v>1.4999999999999999E-2</v>
      </c>
      <c r="G69" s="8"/>
      <c r="H69" s="29"/>
      <c r="I69" s="9">
        <f>G69*B69</f>
        <v>0</v>
      </c>
      <c r="J69" s="16">
        <v>0</v>
      </c>
      <c r="K69" s="14">
        <f>((123+(E69/B69))/(1-F69-J69))</f>
        <v>124.88321135289083</v>
      </c>
      <c r="L69" s="12">
        <f>((K69-(F69*K69)-123-(E69/B69))*B69)</f>
        <v>3.6397967972945366E-14</v>
      </c>
      <c r="M69" s="12">
        <f>K69*B69</f>
        <v>749.29926811734492</v>
      </c>
      <c r="N69" s="10">
        <f>((K69/D69)-1)</f>
        <v>-0.29803428035810786</v>
      </c>
      <c r="O69" s="3">
        <v>30</v>
      </c>
      <c r="P69" s="26"/>
      <c r="Q69" s="13"/>
      <c r="R69" s="27"/>
      <c r="S69" s="27">
        <f t="shared" ref="S69:S103" si="2">SUM(P69:R69)</f>
        <v>0</v>
      </c>
      <c r="T69" s="10" t="e">
        <f>-G69/(S69/B69)</f>
        <v>#DIV/0!</v>
      </c>
      <c r="U69" s="31">
        <f>((D69/$D$5)-1)*100</f>
        <v>14.848496861566019</v>
      </c>
    </row>
    <row r="70" spans="1:21" x14ac:dyDescent="0.25">
      <c r="A70" s="4" t="s">
        <v>74</v>
      </c>
      <c r="B70" s="21">
        <v>6</v>
      </c>
      <c r="C70" s="5">
        <v>1067.42</v>
      </c>
      <c r="D70" s="14">
        <f t="shared" ref="D70:D103" si="3">C70/B70</f>
        <v>177.90333333333334</v>
      </c>
      <c r="E70" s="32">
        <f>base!E68</f>
        <v>2.8395570628243799E-2</v>
      </c>
      <c r="F70" s="6">
        <v>1.4999999999999999E-2</v>
      </c>
      <c r="G70" s="8"/>
      <c r="H70" s="29"/>
      <c r="I70" s="9">
        <f>G70*B70</f>
        <v>0</v>
      </c>
      <c r="J70" s="16">
        <v>0</v>
      </c>
      <c r="K70" s="14">
        <f>((123+(E70/B70))/(1-F70-J70))</f>
        <v>124.87790111178144</v>
      </c>
      <c r="L70" s="12">
        <f>((K70-(F70*K70)-123-(E70/B70))*B70)</f>
        <v>3.2999644683506801E-14</v>
      </c>
      <c r="M70" s="12">
        <f>K70*B70</f>
        <v>749.26740667068862</v>
      </c>
      <c r="N70" s="10">
        <f>((K70/D70)-1)</f>
        <v>-0.298057553099353</v>
      </c>
      <c r="O70" s="3">
        <v>30</v>
      </c>
      <c r="P70" s="26"/>
      <c r="Q70" s="13"/>
      <c r="R70" s="27"/>
      <c r="S70" s="27">
        <f t="shared" si="2"/>
        <v>0</v>
      </c>
      <c r="T70" s="10" t="e">
        <f>-G70/(S70/B70)</f>
        <v>#DIV/0!</v>
      </c>
      <c r="U70" s="31">
        <f>((D70/$D$5)-1)*100</f>
        <v>14.847420926873699</v>
      </c>
    </row>
    <row r="71" spans="1:21" x14ac:dyDescent="0.25">
      <c r="A71" s="4" t="s">
        <v>75</v>
      </c>
      <c r="B71" s="21">
        <v>6</v>
      </c>
      <c r="C71" s="5">
        <v>1179.46</v>
      </c>
      <c r="D71" s="14">
        <f t="shared" si="3"/>
        <v>196.57666666666668</v>
      </c>
      <c r="E71" s="32">
        <f>base!E69</f>
        <v>9.746833296593356E-2</v>
      </c>
      <c r="F71" s="6">
        <v>1.4999999999999999E-2</v>
      </c>
      <c r="G71" s="8"/>
      <c r="H71" s="29"/>
      <c r="I71" s="9">
        <f>G71*B71</f>
        <v>0</v>
      </c>
      <c r="J71" s="16">
        <v>0</v>
      </c>
      <c r="K71" s="14">
        <f>((123+(E71/B71))/(1-F71-J71))</f>
        <v>124.88958855041726</v>
      </c>
      <c r="L71" s="12">
        <f>((K71-(F71*K71)-123-(E71/B71))*B71)</f>
        <v>9.7297170320587156E-14</v>
      </c>
      <c r="M71" s="12">
        <f>K71*B71</f>
        <v>749.33753130250352</v>
      </c>
      <c r="N71" s="10">
        <f>((K71/D71)-1)</f>
        <v>-0.36467745298483756</v>
      </c>
      <c r="O71" s="3">
        <v>45</v>
      </c>
      <c r="P71" s="26"/>
      <c r="Q71" s="13"/>
      <c r="R71" s="27"/>
      <c r="S71" s="27">
        <f t="shared" si="2"/>
        <v>0</v>
      </c>
      <c r="T71" s="10" t="e">
        <f>-G71/(S71/B71)</f>
        <v>#DIV/0!</v>
      </c>
      <c r="U71" s="31">
        <f>((D71/$D$5)-1)*100</f>
        <v>26.902193219548497</v>
      </c>
    </row>
    <row r="72" spans="1:21" x14ac:dyDescent="0.25">
      <c r="A72" s="4" t="s">
        <v>76</v>
      </c>
      <c r="B72" s="21">
        <v>6</v>
      </c>
      <c r="C72" s="5">
        <v>1056.42</v>
      </c>
      <c r="D72" s="14">
        <f t="shared" si="3"/>
        <v>176.07000000000002</v>
      </c>
      <c r="E72" s="32">
        <f>base!E70</f>
        <v>5.6786126729899092E-2</v>
      </c>
      <c r="F72" s="6">
        <v>1.4999999999999999E-2</v>
      </c>
      <c r="G72" s="8"/>
      <c r="H72" s="29"/>
      <c r="I72" s="9">
        <f>G72*B72</f>
        <v>0</v>
      </c>
      <c r="J72" s="16">
        <v>0</v>
      </c>
      <c r="K72" s="14">
        <f>((123+(E72/B72))/(1-F72-J72))</f>
        <v>124.88270492838069</v>
      </c>
      <c r="L72" s="12">
        <f>((K72-(F72*K72)-123-(E72/B72))*B72)</f>
        <v>-3.804248582817138E-14</v>
      </c>
      <c r="M72" s="12">
        <f>K72*B72</f>
        <v>749.29622957028414</v>
      </c>
      <c r="N72" s="10">
        <f>((K72/D72)-1)</f>
        <v>-0.29072127603577735</v>
      </c>
      <c r="O72" s="3">
        <v>45</v>
      </c>
      <c r="P72" s="26"/>
      <c r="Q72" s="13"/>
      <c r="R72" s="27"/>
      <c r="S72" s="27">
        <f t="shared" si="2"/>
        <v>0</v>
      </c>
      <c r="T72" s="10" t="e">
        <f>-G72/(S72/B72)</f>
        <v>#DIV/0!</v>
      </c>
      <c r="U72" s="31">
        <f>((D72/$D$5)-1)*100</f>
        <v>13.663892765329422</v>
      </c>
    </row>
    <row r="73" spans="1:21" x14ac:dyDescent="0.25">
      <c r="A73" s="4" t="s">
        <v>77</v>
      </c>
      <c r="B73" s="21">
        <v>6</v>
      </c>
      <c r="C73" s="5">
        <v>1054.54</v>
      </c>
      <c r="D73" s="14">
        <f t="shared" si="3"/>
        <v>175.75666666666666</v>
      </c>
      <c r="E73" s="32">
        <f>base!E71</f>
        <v>7.2628823942192805E-2</v>
      </c>
      <c r="F73" s="6">
        <v>1.4999999999999999E-2</v>
      </c>
      <c r="G73" s="8"/>
      <c r="H73" s="29"/>
      <c r="I73" s="9">
        <f>G73*B73</f>
        <v>0</v>
      </c>
      <c r="J73" s="16">
        <v>0</v>
      </c>
      <c r="K73" s="14">
        <f>((123+(E73/B73))/(1-F73-J73))</f>
        <v>124.88538558780748</v>
      </c>
      <c r="L73" s="12">
        <f>((K73-(F73*K73)-123-(E73/B73))*B73)</f>
        <v>1.7569279364693102E-14</v>
      </c>
      <c r="M73" s="12">
        <f>K73*B73</f>
        <v>749.31231352684483</v>
      </c>
      <c r="N73" s="10">
        <f>((K73/D73)-1)</f>
        <v>-0.28944154462908478</v>
      </c>
      <c r="O73" s="3">
        <v>45</v>
      </c>
      <c r="P73" s="26"/>
      <c r="Q73" s="13"/>
      <c r="R73" s="27"/>
      <c r="S73" s="27">
        <f t="shared" si="2"/>
        <v>0</v>
      </c>
      <c r="T73" s="10" t="e">
        <f>-G73/(S73/B73)</f>
        <v>#DIV/0!</v>
      </c>
      <c r="U73" s="31">
        <f>((D73/$D$5)-1)*100</f>
        <v>13.461617043174545</v>
      </c>
    </row>
    <row r="74" spans="1:21" x14ac:dyDescent="0.25">
      <c r="A74" s="4" t="s">
        <v>78</v>
      </c>
      <c r="B74" s="21">
        <v>5</v>
      </c>
      <c r="C74" s="5">
        <v>884.02</v>
      </c>
      <c r="D74" s="14">
        <f t="shared" si="3"/>
        <v>176.804</v>
      </c>
      <c r="E74" s="32">
        <f>base!E72</f>
        <v>2.9976697359788241E-2</v>
      </c>
      <c r="F74" s="6">
        <v>0.01</v>
      </c>
      <c r="G74" s="8"/>
      <c r="H74" s="29"/>
      <c r="I74" s="9">
        <f>G74*B74</f>
        <v>0</v>
      </c>
      <c r="J74" s="16">
        <v>0</v>
      </c>
      <c r="K74" s="14">
        <f>((123+(E74/B74))/(1-F74-J74))</f>
        <v>124.24848014088076</v>
      </c>
      <c r="L74" s="12">
        <f>((K74-(F74*K74)-123-(E74/B74))*B74)</f>
        <v>-3.118599128937305E-14</v>
      </c>
      <c r="M74" s="12">
        <f>K74*B74</f>
        <v>621.24240070440374</v>
      </c>
      <c r="N74" s="10">
        <f>((K74/D74)-1)</f>
        <v>-0.29725300252889775</v>
      </c>
      <c r="O74" s="3">
        <v>30</v>
      </c>
      <c r="P74" s="26"/>
      <c r="Q74" s="13"/>
      <c r="R74" s="27"/>
      <c r="S74" s="27">
        <f t="shared" si="2"/>
        <v>0</v>
      </c>
      <c r="T74" s="10" t="e">
        <f>-G74/(S74/B74)</f>
        <v>#DIV/0!</v>
      </c>
      <c r="U74" s="31">
        <f>((D74/$D$5)-1)*100</f>
        <v>14.137734403824043</v>
      </c>
    </row>
    <row r="75" spans="1:21" x14ac:dyDescent="0.25">
      <c r="A75" s="4" t="s">
        <v>79</v>
      </c>
      <c r="B75" s="21">
        <v>5</v>
      </c>
      <c r="C75" s="5">
        <v>881.2</v>
      </c>
      <c r="D75" s="14">
        <f t="shared" si="3"/>
        <v>176.24</v>
      </c>
      <c r="E75" s="32">
        <f>base!E73</f>
        <v>7.7428506581933731E-2</v>
      </c>
      <c r="F75" s="6">
        <v>0.01</v>
      </c>
      <c r="G75" s="8"/>
      <c r="H75" s="29"/>
      <c r="I75" s="9">
        <f>G75*B75</f>
        <v>0</v>
      </c>
      <c r="J75" s="16">
        <v>0</v>
      </c>
      <c r="K75" s="14">
        <f>((123+(E75/B75))/(1-F75-J75))</f>
        <v>124.25806636496606</v>
      </c>
      <c r="L75" s="12">
        <f>((K75-(F75*K75)-123-(E75/B75))*B75)</f>
        <v>3.31418920085369E-14</v>
      </c>
      <c r="M75" s="12">
        <f>K75*B75</f>
        <v>621.29033182483022</v>
      </c>
      <c r="N75" s="10">
        <f>((K75/D75)-1)</f>
        <v>-0.29494969152879003</v>
      </c>
      <c r="O75" s="3">
        <v>30</v>
      </c>
      <c r="P75" s="26"/>
      <c r="Q75" s="13"/>
      <c r="R75" s="27"/>
      <c r="S75" s="27">
        <f t="shared" si="2"/>
        <v>0</v>
      </c>
      <c r="T75" s="10" t="e">
        <f>-G75/(S75/B75)</f>
        <v>#DIV/0!</v>
      </c>
      <c r="U75" s="31">
        <f>((D75/$D$5)-1)*100</f>
        <v>13.773638103945341</v>
      </c>
    </row>
    <row r="76" spans="1:21" x14ac:dyDescent="0.25">
      <c r="A76" s="4" t="s">
        <v>80</v>
      </c>
      <c r="B76" s="21">
        <v>5</v>
      </c>
      <c r="C76" s="5">
        <v>952.31</v>
      </c>
      <c r="D76" s="14">
        <f t="shared" si="3"/>
        <v>190.46199999999999</v>
      </c>
      <c r="E76" s="32">
        <f>base!E74</f>
        <v>9.3708981319108278E-2</v>
      </c>
      <c r="F76" s="6">
        <v>0.01</v>
      </c>
      <c r="G76" s="8"/>
      <c r="H76" s="29"/>
      <c r="I76" s="9">
        <f>G76*B76</f>
        <v>0</v>
      </c>
      <c r="J76" s="16">
        <v>0</v>
      </c>
      <c r="K76" s="14">
        <f>((123+(E76/B76))/(1-F76-J76))</f>
        <v>124.26135534976144</v>
      </c>
      <c r="L76" s="12">
        <f>((K76-(F76*K76)-123-(E76/B76))*B76)</f>
        <v>1.6688039838896884E-14</v>
      </c>
      <c r="M76" s="12">
        <f>K76*B76</f>
        <v>621.30677674880724</v>
      </c>
      <c r="N76" s="10">
        <f>((K76/D76)-1)</f>
        <v>-0.34757927907004305</v>
      </c>
      <c r="O76" s="3">
        <v>30</v>
      </c>
      <c r="P76" s="26"/>
      <c r="Q76" s="13"/>
      <c r="R76" s="27"/>
      <c r="S76" s="27">
        <f t="shared" si="2"/>
        <v>0</v>
      </c>
      <c r="T76" s="10" t="e">
        <f>-G76/(S76/B76)</f>
        <v>#DIV/0!</v>
      </c>
      <c r="U76" s="31">
        <f>((D76/$D$5)-1)*100</f>
        <v>22.954804020390561</v>
      </c>
    </row>
    <row r="77" spans="1:21" x14ac:dyDescent="0.25">
      <c r="A77" s="4" t="s">
        <v>81</v>
      </c>
      <c r="B77" s="21">
        <v>5</v>
      </c>
      <c r="C77" s="5">
        <v>913.8</v>
      </c>
      <c r="D77" s="14">
        <f t="shared" si="3"/>
        <v>182.76</v>
      </c>
      <c r="E77" s="32">
        <f>base!E75</f>
        <v>7.2630772597942664E-2</v>
      </c>
      <c r="F77" s="6">
        <v>0.01</v>
      </c>
      <c r="G77" s="8"/>
      <c r="H77" s="29"/>
      <c r="I77" s="9">
        <f>G77*B77</f>
        <v>0</v>
      </c>
      <c r="J77" s="16">
        <v>0</v>
      </c>
      <c r="K77" s="14">
        <f>((123+(E77/B77))/(1-F77-J77))</f>
        <v>124.25709712577736</v>
      </c>
      <c r="L77" s="12">
        <f>((K77-(F77*K77)-123-(E77/B77))*B77)</f>
        <v>-1.0174153186603974E-14</v>
      </c>
      <c r="M77" s="12">
        <f>K77*B77</f>
        <v>621.28548562888682</v>
      </c>
      <c r="N77" s="10">
        <f>((K77/D77)-1)</f>
        <v>-0.32010780736606825</v>
      </c>
      <c r="O77" s="3">
        <v>30</v>
      </c>
      <c r="P77" s="26"/>
      <c r="Q77" s="13"/>
      <c r="R77" s="27"/>
      <c r="S77" s="27">
        <f t="shared" si="2"/>
        <v>0</v>
      </c>
      <c r="T77" s="10" t="e">
        <f>-G77/(S77/B77)</f>
        <v>#DIV/0!</v>
      </c>
      <c r="U77" s="31">
        <f>((D77/$D$5)-1)*100</f>
        <v>17.982694620273755</v>
      </c>
    </row>
    <row r="78" spans="1:21" x14ac:dyDescent="0.25">
      <c r="A78" s="4" t="s">
        <v>82</v>
      </c>
      <c r="B78" s="21">
        <v>5</v>
      </c>
      <c r="C78" s="5">
        <v>889.51</v>
      </c>
      <c r="D78" s="14">
        <f t="shared" si="3"/>
        <v>177.90199999999999</v>
      </c>
      <c r="E78" s="32">
        <f>base!E76</f>
        <v>5.678407212959944E-2</v>
      </c>
      <c r="F78" s="6">
        <v>0.01</v>
      </c>
      <c r="G78" s="8"/>
      <c r="H78" s="29"/>
      <c r="I78" s="9">
        <f>G78*B78</f>
        <v>0</v>
      </c>
      <c r="J78" s="16">
        <v>0</v>
      </c>
      <c r="K78" s="14">
        <f>((123+(E78/B78))/(1-F78-J78))</f>
        <v>124.2538957721474</v>
      </c>
      <c r="L78" s="12">
        <f>((K78-(F78*K78)-123-(E78/B78))*B78)</f>
        <v>1.7008963681952594E-14</v>
      </c>
      <c r="M78" s="12">
        <f>K78*B78</f>
        <v>621.26947886073697</v>
      </c>
      <c r="N78" s="10">
        <f>((K78/D78)-1)</f>
        <v>-0.3015598713215849</v>
      </c>
      <c r="O78" s="3">
        <v>30</v>
      </c>
      <c r="P78" s="26"/>
      <c r="Q78" s="13"/>
      <c r="R78" s="27"/>
      <c r="S78" s="27">
        <f t="shared" si="2"/>
        <v>0</v>
      </c>
      <c r="T78" s="10" t="e">
        <f>-G78/(S78/B78)</f>
        <v>#DIV/0!</v>
      </c>
      <c r="U78" s="31">
        <f>((D78/$D$5)-1)*100</f>
        <v>14.846560179119827</v>
      </c>
    </row>
    <row r="79" spans="1:21" x14ac:dyDescent="0.25">
      <c r="A79" s="4" t="s">
        <v>83</v>
      </c>
      <c r="B79" s="21">
        <v>5</v>
      </c>
      <c r="C79" s="5">
        <v>972.25</v>
      </c>
      <c r="D79" s="14">
        <f t="shared" si="3"/>
        <v>194.45</v>
      </c>
      <c r="E79" s="32">
        <f>base!E77</f>
        <v>9.3113911031113397E-2</v>
      </c>
      <c r="F79" s="6">
        <v>0.01</v>
      </c>
      <c r="G79" s="8"/>
      <c r="H79" s="29"/>
      <c r="I79" s="9">
        <f>G79*B79</f>
        <v>0</v>
      </c>
      <c r="J79" s="16">
        <v>0</v>
      </c>
      <c r="K79" s="14">
        <f>((123+(E79/B79))/(1-F79-J79))</f>
        <v>124.26123513354165</v>
      </c>
      <c r="L79" s="12">
        <f>((K79-(F79*K79)-123-(E79/B79))*B79)</f>
        <v>6.843484112728504E-14</v>
      </c>
      <c r="M79" s="12">
        <f>K79*B79</f>
        <v>621.3061756677082</v>
      </c>
      <c r="N79" s="10">
        <f>((K79/D79)-1)</f>
        <v>-0.36096047758528338</v>
      </c>
      <c r="O79" s="3">
        <v>30</v>
      </c>
      <c r="P79" s="26"/>
      <c r="Q79" s="13"/>
      <c r="R79" s="27"/>
      <c r="S79" s="27">
        <f t="shared" si="2"/>
        <v>0</v>
      </c>
      <c r="T79" s="10" t="e">
        <f>-G79/(S79/B79)</f>
        <v>#DIV/0!</v>
      </c>
      <c r="U79" s="31">
        <f>((D79/$D$5)-1)*100</f>
        <v>25.529300552157096</v>
      </c>
    </row>
    <row r="80" spans="1:21" x14ac:dyDescent="0.25">
      <c r="A80" s="4" t="s">
        <v>84</v>
      </c>
      <c r="B80" s="21">
        <v>5</v>
      </c>
      <c r="C80" s="5">
        <v>982.88</v>
      </c>
      <c r="D80" s="14">
        <f t="shared" si="3"/>
        <v>196.57599999999999</v>
      </c>
      <c r="E80" s="32">
        <f>base!E78</f>
        <v>9.4507976558684689E-2</v>
      </c>
      <c r="F80" s="6">
        <v>0.01</v>
      </c>
      <c r="G80" s="8"/>
      <c r="H80" s="29"/>
      <c r="I80" s="9">
        <f>G80*B80</f>
        <v>0</v>
      </c>
      <c r="J80" s="16">
        <v>0</v>
      </c>
      <c r="K80" s="14">
        <f>((123+(E80/B80))/(1-F80-J80))</f>
        <v>124.26151676294114</v>
      </c>
      <c r="L80" s="12">
        <f>((K80-(F80*K80)-123-(E80/B80))*B80)</f>
        <v>-2.4858587410747646E-14</v>
      </c>
      <c r="M80" s="12">
        <f>K80*B80</f>
        <v>621.30758381470571</v>
      </c>
      <c r="N80" s="10">
        <f>((K80/D80)-1)</f>
        <v>-0.36787035669185886</v>
      </c>
      <c r="O80" s="3">
        <v>30</v>
      </c>
      <c r="P80" s="26"/>
      <c r="Q80" s="13"/>
      <c r="R80" s="27"/>
      <c r="S80" s="27">
        <f t="shared" si="2"/>
        <v>0</v>
      </c>
      <c r="T80" s="10" t="e">
        <f>-G80/(S80/B80)</f>
        <v>#DIV/0!</v>
      </c>
      <c r="U80" s="31">
        <f>((D80/$D$5)-1)*100</f>
        <v>26.901762845671563</v>
      </c>
    </row>
    <row r="81" spans="1:21" x14ac:dyDescent="0.25">
      <c r="A81" s="4" t="s">
        <v>85</v>
      </c>
      <c r="B81" s="21">
        <v>5</v>
      </c>
      <c r="C81" s="5">
        <v>979.21</v>
      </c>
      <c r="D81" s="14">
        <f t="shared" si="3"/>
        <v>195.84200000000001</v>
      </c>
      <c r="E81" s="32">
        <f>base!E79</f>
        <v>5.7781272658571699E-2</v>
      </c>
      <c r="F81" s="6">
        <v>0.01</v>
      </c>
      <c r="G81" s="8"/>
      <c r="H81" s="29"/>
      <c r="I81" s="9">
        <f>G81*B81</f>
        <v>0</v>
      </c>
      <c r="J81" s="16">
        <v>0</v>
      </c>
      <c r="K81" s="14">
        <f>((123+(E81/B81))/(1-F81-J81))</f>
        <v>124.25409722679971</v>
      </c>
      <c r="L81" s="12">
        <f>((K81-(F81*K81)-123-(E81/B81))*B81)</f>
        <v>-1.2550724348692199E-14</v>
      </c>
      <c r="M81" s="12">
        <f>K81*B81</f>
        <v>621.27048613399859</v>
      </c>
      <c r="N81" s="10">
        <f>((K81/D81)-1)</f>
        <v>-0.36553907115532058</v>
      </c>
      <c r="O81" s="3">
        <v>30</v>
      </c>
      <c r="P81" s="26"/>
      <c r="Q81" s="13"/>
      <c r="R81" s="27"/>
      <c r="S81" s="27">
        <f t="shared" si="2"/>
        <v>0</v>
      </c>
      <c r="T81" s="10" t="e">
        <f>-G81/(S81/B81)</f>
        <v>#DIV/0!</v>
      </c>
      <c r="U81" s="31">
        <f>((D81/$D$5)-1)*100</f>
        <v>26.42792120717694</v>
      </c>
    </row>
    <row r="82" spans="1:21" x14ac:dyDescent="0.25">
      <c r="A82" s="4" t="s">
        <v>86</v>
      </c>
      <c r="B82" s="21">
        <v>4</v>
      </c>
      <c r="C82" s="5">
        <v>729.69</v>
      </c>
      <c r="D82" s="14">
        <f t="shared" si="3"/>
        <v>182.42250000000001</v>
      </c>
      <c r="E82" s="32">
        <f>base!E80</f>
        <v>6.4698707670380565E-2</v>
      </c>
      <c r="F82" s="6">
        <v>0.01</v>
      </c>
      <c r="G82" s="8"/>
      <c r="H82" s="29"/>
      <c r="I82" s="9">
        <f>G82*B82</f>
        <v>0</v>
      </c>
      <c r="J82" s="16">
        <v>0</v>
      </c>
      <c r="K82" s="14">
        <f>((123+(E82/B82))/(1-F82-J82))</f>
        <v>124.25876229991677</v>
      </c>
      <c r="L82" s="12">
        <f>((K82-(F82*K82)-123-(E82/B82))*B82)</f>
        <v>2.1635471192382738E-14</v>
      </c>
      <c r="M82" s="12">
        <f>K82*B82</f>
        <v>497.03504919966707</v>
      </c>
      <c r="N82" s="10">
        <f>((K82/D82)-1)</f>
        <v>-0.31884081020753052</v>
      </c>
      <c r="O82" s="3">
        <v>45</v>
      </c>
      <c r="P82" s="26"/>
      <c r="Q82" s="13"/>
      <c r="R82" s="27"/>
      <c r="S82" s="27">
        <f t="shared" si="2"/>
        <v>0</v>
      </c>
      <c r="T82" s="10" t="e">
        <f>-G82/(S82/B82)</f>
        <v>#DIV/0!</v>
      </c>
      <c r="U82" s="31">
        <f>((D82/$D$5)-1)*100</f>
        <v>17.764817845080394</v>
      </c>
    </row>
    <row r="83" spans="1:21" x14ac:dyDescent="0.25">
      <c r="A83" s="4" t="s">
        <v>87</v>
      </c>
      <c r="B83" s="21">
        <v>4</v>
      </c>
      <c r="C83" s="5">
        <v>775.38</v>
      </c>
      <c r="D83" s="14">
        <f t="shared" si="3"/>
        <v>193.845</v>
      </c>
      <c r="E83" s="32">
        <f>base!E81</f>
        <v>8.5841780804250825E-2</v>
      </c>
      <c r="F83" s="6">
        <v>0.01</v>
      </c>
      <c r="G83" s="8"/>
      <c r="H83" s="29"/>
      <c r="I83" s="9">
        <f>G83*B83</f>
        <v>0</v>
      </c>
      <c r="J83" s="16">
        <v>0</v>
      </c>
      <c r="K83" s="14">
        <f>((123+(E83/B83))/(1-F83-J83))</f>
        <v>124.26410145979905</v>
      </c>
      <c r="L83" s="12">
        <f>((K83-(F83*K83)-123-(E83/B83))*B83)</f>
        <v>-2.0386470289679437E-14</v>
      </c>
      <c r="M83" s="12">
        <f>K83*B83</f>
        <v>497.0564058391962</v>
      </c>
      <c r="N83" s="10">
        <f>((K83/D83)-1)</f>
        <v>-0.35895121638526117</v>
      </c>
      <c r="O83" s="3">
        <v>45</v>
      </c>
      <c r="P83" s="26"/>
      <c r="Q83" s="13"/>
      <c r="R83" s="27"/>
      <c r="S83" s="27">
        <f t="shared" si="2"/>
        <v>0</v>
      </c>
      <c r="T83" s="10" t="e">
        <f>-G83/(S83/B83)</f>
        <v>#DIV/0!</v>
      </c>
      <c r="U83" s="31">
        <f>((D83/$D$5)-1)*100</f>
        <v>25.138736258847484</v>
      </c>
    </row>
    <row r="84" spans="1:21" x14ac:dyDescent="0.25">
      <c r="A84" s="4" t="s">
        <v>88</v>
      </c>
      <c r="B84" s="21">
        <v>4</v>
      </c>
      <c r="C84" s="5">
        <v>751.46</v>
      </c>
      <c r="D84" s="14">
        <f t="shared" si="3"/>
        <v>187.86500000000001</v>
      </c>
      <c r="E84" s="32">
        <f>base!E82</f>
        <v>9.1422031778138554E-2</v>
      </c>
      <c r="F84" s="6">
        <v>0.01</v>
      </c>
      <c r="G84" s="8"/>
      <c r="H84" s="29"/>
      <c r="I84" s="9">
        <f>G84*B84</f>
        <v>0</v>
      </c>
      <c r="J84" s="16">
        <v>0</v>
      </c>
      <c r="K84" s="14">
        <f>((123+(E84/B84))/(1-F84-J84))</f>
        <v>124.2655106140854</v>
      </c>
      <c r="L84" s="12">
        <f>((K84-(F84*K84)-123-(E84/B84))*B84)</f>
        <v>2.6992297286199118E-14</v>
      </c>
      <c r="M84" s="12">
        <f>K84*B84</f>
        <v>497.0620424563416</v>
      </c>
      <c r="N84" s="10">
        <f>((K84/D84)-1)</f>
        <v>-0.33853825558733452</v>
      </c>
      <c r="O84" s="3">
        <v>45</v>
      </c>
      <c r="P84" s="26"/>
      <c r="Q84" s="13"/>
      <c r="R84" s="27"/>
      <c r="S84" s="27">
        <f t="shared" si="2"/>
        <v>0</v>
      </c>
      <c r="T84" s="10" t="e">
        <f>-G84/(S84/B84)</f>
        <v>#DIV/0!</v>
      </c>
      <c r="U84" s="31">
        <f>((D84/$D$5)-1)*100</f>
        <v>21.278282582828467</v>
      </c>
    </row>
    <row r="85" spans="1:21" x14ac:dyDescent="0.25">
      <c r="A85" s="4" t="s">
        <v>89</v>
      </c>
      <c r="B85" s="21">
        <v>4</v>
      </c>
      <c r="C85" s="5">
        <v>684.24</v>
      </c>
      <c r="D85" s="14">
        <f t="shared" si="3"/>
        <v>171.06</v>
      </c>
      <c r="E85" s="32">
        <f>base!E83</f>
        <v>5.6792938150356596E-2</v>
      </c>
      <c r="F85" s="6">
        <v>0.01</v>
      </c>
      <c r="G85" s="8"/>
      <c r="H85" s="29"/>
      <c r="I85" s="9">
        <f>G85*B85</f>
        <v>0</v>
      </c>
      <c r="J85" s="16">
        <v>0</v>
      </c>
      <c r="K85" s="14">
        <f>((123+(E85/B85))/(1-F85-J85))</f>
        <v>124.25676589347231</v>
      </c>
      <c r="L85" s="12">
        <f>((K85-(F85*K85)-123-(E85/B85))*B85)</f>
        <v>-4.7947756875998948E-15</v>
      </c>
      <c r="M85" s="12">
        <f>K85*B85</f>
        <v>497.02706357388922</v>
      </c>
      <c r="N85" s="10">
        <f>((K85/D85)-1)</f>
        <v>-0.27360712093141415</v>
      </c>
      <c r="O85" s="3">
        <v>45</v>
      </c>
      <c r="P85" s="26"/>
      <c r="Q85" s="13"/>
      <c r="R85" s="27"/>
      <c r="S85" s="27">
        <f t="shared" si="2"/>
        <v>0</v>
      </c>
      <c r="T85" s="10" t="e">
        <f>-G85/(S85/B85)</f>
        <v>#DIV/0!</v>
      </c>
      <c r="U85" s="31">
        <f>((D85/$D$5)-1)*100</f>
        <v>10.429633080236545</v>
      </c>
    </row>
    <row r="86" spans="1:21" x14ac:dyDescent="0.25">
      <c r="A86" s="4" t="s">
        <v>90</v>
      </c>
      <c r="B86" s="21">
        <v>4</v>
      </c>
      <c r="C86" s="5">
        <v>777.8</v>
      </c>
      <c r="D86" s="14">
        <f t="shared" si="3"/>
        <v>194.45</v>
      </c>
      <c r="E86" s="32">
        <f>base!E84</f>
        <v>9.310876832090513E-2</v>
      </c>
      <c r="F86" s="6">
        <v>0.01</v>
      </c>
      <c r="G86" s="8"/>
      <c r="H86" s="29"/>
      <c r="I86" s="9">
        <f>G86*B86</f>
        <v>0</v>
      </c>
      <c r="J86" s="16">
        <v>0</v>
      </c>
      <c r="K86" s="14">
        <f>((123+(E86/B86))/(1-F86-J86))</f>
        <v>124.2659365576568</v>
      </c>
      <c r="L86" s="12">
        <f>((K86-(F86*K86)-123-(E86/B86))*B86)</f>
        <v>1.1948775302528247E-14</v>
      </c>
      <c r="M86" s="12">
        <f>K86*B86</f>
        <v>497.0637462306272</v>
      </c>
      <c r="N86" s="10">
        <f>((K86/D86)-1)</f>
        <v>-0.36093629952349293</v>
      </c>
      <c r="O86" s="3">
        <v>45</v>
      </c>
      <c r="P86" s="26"/>
      <c r="Q86" s="13"/>
      <c r="R86" s="27"/>
      <c r="S86" s="27">
        <f t="shared" si="2"/>
        <v>0</v>
      </c>
      <c r="T86" s="10" t="e">
        <f>-G86/(S86/B86)</f>
        <v>#DIV/0!</v>
      </c>
      <c r="U86" s="31">
        <f>((D86/$D$5)-1)*100</f>
        <v>25.529300552157096</v>
      </c>
    </row>
    <row r="87" spans="1:21" x14ac:dyDescent="0.25">
      <c r="A87" s="4" t="s">
        <v>91</v>
      </c>
      <c r="B87" s="21">
        <v>4</v>
      </c>
      <c r="C87" s="5">
        <v>664.55</v>
      </c>
      <c r="D87" s="14">
        <f t="shared" si="3"/>
        <v>166.13749999999999</v>
      </c>
      <c r="E87" s="32">
        <f>base!E85</f>
        <v>2.7838386878338728E-2</v>
      </c>
      <c r="F87" s="6">
        <v>0.01</v>
      </c>
      <c r="G87" s="8"/>
      <c r="H87" s="29"/>
      <c r="I87" s="9">
        <f>G87*B87</f>
        <v>0</v>
      </c>
      <c r="J87" s="16">
        <v>0</v>
      </c>
      <c r="K87" s="14">
        <f>((123+(E87/B87))/(1-F87-J87))</f>
        <v>124.24945413810059</v>
      </c>
      <c r="L87" s="12">
        <f>((K87-(F87*K87)-123-(E87/B87))*B87)</f>
        <v>-9.3258734068513149E-15</v>
      </c>
      <c r="M87" s="12">
        <f>K87*B87</f>
        <v>496.99781655240236</v>
      </c>
      <c r="N87" s="10">
        <f>((K87/D87)-1)</f>
        <v>-0.25212878406078942</v>
      </c>
      <c r="O87" s="3">
        <v>45</v>
      </c>
      <c r="P87" s="26"/>
      <c r="Q87" s="13"/>
      <c r="R87" s="27"/>
      <c r="S87" s="27">
        <f t="shared" si="2"/>
        <v>0</v>
      </c>
      <c r="T87" s="10" t="e">
        <f>-G87/(S87/B87)</f>
        <v>#DIV/0!</v>
      </c>
      <c r="U87" s="31">
        <f>((D87/$D$5)-1)*100</f>
        <v>7.2518599664900929</v>
      </c>
    </row>
    <row r="88" spans="1:21" x14ac:dyDescent="0.25">
      <c r="A88" s="4" t="s">
        <v>92</v>
      </c>
      <c r="B88" s="21">
        <v>4</v>
      </c>
      <c r="C88" s="5">
        <v>728.14</v>
      </c>
      <c r="D88" s="14">
        <f t="shared" si="3"/>
        <v>182.035</v>
      </c>
      <c r="E88" s="32">
        <f>base!E86</f>
        <v>7.42714313181531E-2</v>
      </c>
      <c r="F88" s="6">
        <v>0.01</v>
      </c>
      <c r="G88" s="8"/>
      <c r="H88" s="29"/>
      <c r="I88" s="9">
        <f>G88*B88</f>
        <v>0</v>
      </c>
      <c r="J88" s="16">
        <v>0</v>
      </c>
      <c r="K88" s="14">
        <f>((123+(E88/B88))/(1-F88-J88))</f>
        <v>124.26117965437327</v>
      </c>
      <c r="L88" s="12">
        <f>((K88-(F88*K88)-123-(E88/B88))*B88)</f>
        <v>-8.1878948066105295E-16</v>
      </c>
      <c r="M88" s="12">
        <f>K88*B88</f>
        <v>497.04471861749306</v>
      </c>
      <c r="N88" s="10">
        <f>((K88/D88)-1)</f>
        <v>-0.3173775391854684</v>
      </c>
      <c r="O88" s="3">
        <v>30</v>
      </c>
      <c r="P88" s="26"/>
      <c r="Q88" s="13"/>
      <c r="R88" s="27"/>
      <c r="S88" s="27">
        <f t="shared" si="2"/>
        <v>0</v>
      </c>
      <c r="T88" s="10" t="e">
        <f>-G88/(S88/B88)</f>
        <v>#DIV/0!</v>
      </c>
      <c r="U88" s="31">
        <f>((D88/$D$5)-1)*100</f>
        <v>17.514663029117617</v>
      </c>
    </row>
    <row r="89" spans="1:21" x14ac:dyDescent="0.25">
      <c r="A89" s="4" t="s">
        <v>93</v>
      </c>
      <c r="B89" s="21">
        <v>4</v>
      </c>
      <c r="C89" s="5">
        <v>704.28</v>
      </c>
      <c r="D89" s="14">
        <f t="shared" si="3"/>
        <v>176.07</v>
      </c>
      <c r="E89" s="32">
        <f>base!E87</f>
        <v>5.9010620775827805E-2</v>
      </c>
      <c r="F89" s="6">
        <v>0.01</v>
      </c>
      <c r="G89" s="8"/>
      <c r="H89" s="29"/>
      <c r="I89" s="9">
        <f>G89*B89</f>
        <v>0</v>
      </c>
      <c r="J89" s="16">
        <v>0</v>
      </c>
      <c r="K89" s="14">
        <f>((123+(E89/B89))/(1-F89-J89))</f>
        <v>124.25732591433733</v>
      </c>
      <c r="L89" s="12">
        <f>((K89-(F89*K89)-123-(E89/B89))*B89)</f>
        <v>8.9372953482325102E-15</v>
      </c>
      <c r="M89" s="12">
        <f>K89*B89</f>
        <v>497.02930365734932</v>
      </c>
      <c r="N89" s="10">
        <f>((K89/D89)-1)</f>
        <v>-0.2942731532098749</v>
      </c>
      <c r="O89" s="3">
        <v>30</v>
      </c>
      <c r="P89" s="26"/>
      <c r="Q89" s="13"/>
      <c r="R89" s="27"/>
      <c r="S89" s="27">
        <f t="shared" si="2"/>
        <v>0</v>
      </c>
      <c r="T89" s="10" t="e">
        <f>-G89/(S89/B89)</f>
        <v>#DIV/0!</v>
      </c>
      <c r="U89" s="31">
        <f>((D89/$D$5)-1)*100</f>
        <v>13.6638927653294</v>
      </c>
    </row>
    <row r="90" spans="1:21" x14ac:dyDescent="0.25">
      <c r="A90" s="4" t="s">
        <v>94</v>
      </c>
      <c r="B90" s="21">
        <v>3</v>
      </c>
      <c r="C90" s="5">
        <v>513.17999999999995</v>
      </c>
      <c r="D90" s="14">
        <f t="shared" si="3"/>
        <v>171.05999999999997</v>
      </c>
      <c r="E90" s="32">
        <f>base!E88</f>
        <v>5.7036517401301695E-2</v>
      </c>
      <c r="F90" s="6">
        <v>0.01</v>
      </c>
      <c r="G90" s="8"/>
      <c r="H90" s="29"/>
      <c r="I90" s="9">
        <f>G90*B90</f>
        <v>0</v>
      </c>
      <c r="J90" s="16">
        <v>0</v>
      </c>
      <c r="K90" s="14">
        <f>((123+(E90/B90))/(1-F90-J90))</f>
        <v>124.26162845703747</v>
      </c>
      <c r="L90" s="12">
        <f>((K90-(F90*K90)-123-(E90/B90))*B90)</f>
        <v>-1.1345091532888318E-15</v>
      </c>
      <c r="M90" s="12">
        <f>K90*B90</f>
        <v>372.78488537111241</v>
      </c>
      <c r="N90" s="10">
        <f>((K90/D90)-1)</f>
        <v>-0.27357869486123298</v>
      </c>
      <c r="O90" s="3">
        <v>45</v>
      </c>
      <c r="P90" s="26"/>
      <c r="Q90" s="13"/>
      <c r="R90" s="27"/>
      <c r="S90" s="27">
        <f t="shared" si="2"/>
        <v>0</v>
      </c>
      <c r="T90" s="10" t="e">
        <f>-G90/(S90/B90)</f>
        <v>#DIV/0!</v>
      </c>
      <c r="U90" s="31">
        <f>((D90/$D$5)-1)*100</f>
        <v>10.429633080236522</v>
      </c>
    </row>
    <row r="91" spans="1:21" x14ac:dyDescent="0.25">
      <c r="A91" s="4" t="s">
        <v>95</v>
      </c>
      <c r="B91" s="21">
        <v>3</v>
      </c>
      <c r="C91" s="5">
        <v>528.21</v>
      </c>
      <c r="D91" s="14">
        <f t="shared" si="3"/>
        <v>176.07000000000002</v>
      </c>
      <c r="E91" s="32">
        <f>base!E89</f>
        <v>5.6795592662009425E-2</v>
      </c>
      <c r="F91" s="6">
        <v>0.01</v>
      </c>
      <c r="G91" s="8"/>
      <c r="H91" s="29"/>
      <c r="I91" s="9">
        <f>G91*B91</f>
        <v>0</v>
      </c>
      <c r="J91" s="16">
        <v>0</v>
      </c>
      <c r="K91" s="14">
        <f>((123+(E91/B91))/(1-F91-J91))</f>
        <v>124.26154733759664</v>
      </c>
      <c r="L91" s="12">
        <f>((K91-(F91*K91)-123-(E91/B91))*B91)</f>
        <v>1.7735812818386876E-14</v>
      </c>
      <c r="M91" s="12">
        <f>K91*B91</f>
        <v>372.7846420127899</v>
      </c>
      <c r="N91" s="10">
        <f>((K91/D91)-1)</f>
        <v>-0.29424917738628598</v>
      </c>
      <c r="O91" s="3">
        <v>45</v>
      </c>
      <c r="P91" s="26"/>
      <c r="Q91" s="13"/>
      <c r="R91" s="27"/>
      <c r="S91" s="27">
        <f t="shared" si="2"/>
        <v>0</v>
      </c>
      <c r="T91" s="10" t="e">
        <f>-G91/(S91/B91)</f>
        <v>#DIV/0!</v>
      </c>
      <c r="U91" s="31">
        <f>((D91/$D$5)-1)*100</f>
        <v>13.663892765329422</v>
      </c>
    </row>
    <row r="92" spans="1:21" x14ac:dyDescent="0.25">
      <c r="A92" s="4" t="s">
        <v>96</v>
      </c>
      <c r="B92" s="21">
        <v>3</v>
      </c>
      <c r="C92" s="5">
        <v>577.32000000000005</v>
      </c>
      <c r="D92" s="14">
        <f t="shared" si="3"/>
        <v>192.44000000000003</v>
      </c>
      <c r="E92" s="32">
        <f>base!E90</f>
        <v>9.3102612069562801E-2</v>
      </c>
      <c r="F92" s="6">
        <v>0.01</v>
      </c>
      <c r="G92" s="8"/>
      <c r="H92" s="29"/>
      <c r="I92" s="9">
        <f>G92*B92</f>
        <v>0</v>
      </c>
      <c r="J92" s="16">
        <v>0</v>
      </c>
      <c r="K92" s="14">
        <f>((123+(E92/B92))/(1-F92-J92))</f>
        <v>124.27377192325575</v>
      </c>
      <c r="L92" s="12">
        <f>((K92-(F92*K92)-123-(E92/B92))*B92)</f>
        <v>3.755329380794592E-14</v>
      </c>
      <c r="M92" s="12">
        <f>K92*B92</f>
        <v>372.82131576976724</v>
      </c>
      <c r="N92" s="10">
        <f>((K92/D92)-1)</f>
        <v>-0.35422068216973746</v>
      </c>
      <c r="O92" s="3">
        <v>45</v>
      </c>
      <c r="P92" s="26"/>
      <c r="Q92" s="13"/>
      <c r="R92" s="27"/>
      <c r="S92" s="27">
        <f t="shared" si="2"/>
        <v>0</v>
      </c>
      <c r="T92" s="10" t="e">
        <f>-G92/(S92/B92)</f>
        <v>#DIV/0!</v>
      </c>
      <c r="U92" s="31">
        <f>((D92/$D$5)-1)*100</f>
        <v>24.231723313227647</v>
      </c>
    </row>
    <row r="93" spans="1:21" x14ac:dyDescent="0.25">
      <c r="A93" s="4" t="s">
        <v>97</v>
      </c>
      <c r="B93" s="21">
        <v>3</v>
      </c>
      <c r="C93" s="5">
        <v>589.73</v>
      </c>
      <c r="D93" s="14">
        <f t="shared" si="3"/>
        <v>196.57666666666668</v>
      </c>
      <c r="E93" s="32">
        <f>base!E91</f>
        <v>9.3110406457192263E-2</v>
      </c>
      <c r="F93" s="6">
        <v>0.01</v>
      </c>
      <c r="G93" s="8"/>
      <c r="H93" s="29"/>
      <c r="I93" s="9">
        <f>G93*B93</f>
        <v>0</v>
      </c>
      <c r="J93" s="16">
        <v>0</v>
      </c>
      <c r="K93" s="14">
        <f>((123+(E93/B93))/(1-F93-J93))</f>
        <v>124.27377454762869</v>
      </c>
      <c r="L93" s="12">
        <f>((K93-(F93*K93)-123-(E93/B93))*B93)</f>
        <v>7.4419637119405024E-15</v>
      </c>
      <c r="M93" s="12">
        <f>K93*B93</f>
        <v>372.82132364288606</v>
      </c>
      <c r="N93" s="10">
        <f>((K93/D93)-1)</f>
        <v>-0.36781014423060376</v>
      </c>
      <c r="O93" s="3">
        <v>45</v>
      </c>
      <c r="P93" s="26"/>
      <c r="Q93" s="13"/>
      <c r="R93" s="27"/>
      <c r="S93" s="27">
        <f t="shared" si="2"/>
        <v>0</v>
      </c>
      <c r="T93" s="10" t="e">
        <f>-G93/(S93/B93)</f>
        <v>#DIV/0!</v>
      </c>
      <c r="U93" s="31">
        <f>((D93/$D$5)-1)*100</f>
        <v>26.902193219548497</v>
      </c>
    </row>
    <row r="94" spans="1:21" x14ac:dyDescent="0.25">
      <c r="A94" s="4" t="s">
        <v>98</v>
      </c>
      <c r="B94" s="21">
        <v>3</v>
      </c>
      <c r="C94" s="5">
        <v>571.39</v>
      </c>
      <c r="D94" s="14">
        <f t="shared" si="3"/>
        <v>190.46333333333334</v>
      </c>
      <c r="E94" s="32">
        <f>base!E92</f>
        <v>9.3106284674215514E-2</v>
      </c>
      <c r="F94" s="6">
        <v>0.01</v>
      </c>
      <c r="G94" s="8"/>
      <c r="H94" s="29"/>
      <c r="I94" s="9">
        <f>G94*B94</f>
        <v>0</v>
      </c>
      <c r="J94" s="16">
        <v>0</v>
      </c>
      <c r="K94" s="14">
        <f>((123+(E94/B94))/(1-F94-J94))</f>
        <v>124.27377315982297</v>
      </c>
      <c r="L94" s="12">
        <f>((K94-(F94*K94)-123-(E94/B94))*B94)</f>
        <v>5.2562121322097255E-15</v>
      </c>
      <c r="M94" s="12">
        <f>K94*B94</f>
        <v>372.82131947946891</v>
      </c>
      <c r="N94" s="10">
        <f>((K94/D94)-1)</f>
        <v>-0.34751864841969782</v>
      </c>
      <c r="O94" s="3">
        <v>45</v>
      </c>
      <c r="P94" s="26"/>
      <c r="Q94" s="13"/>
      <c r="R94" s="27"/>
      <c r="S94" s="27">
        <f t="shared" si="2"/>
        <v>0</v>
      </c>
      <c r="T94" s="10" t="e">
        <f>-G94/(S94/B94)</f>
        <v>#DIV/0!</v>
      </c>
      <c r="U94" s="31">
        <f>((D94/$D$5)-1)*100</f>
        <v>22.955664768144434</v>
      </c>
    </row>
    <row r="95" spans="1:21" x14ac:dyDescent="0.25">
      <c r="A95" s="4" t="s">
        <v>99</v>
      </c>
      <c r="B95" s="21">
        <v>3</v>
      </c>
      <c r="C95" s="5">
        <v>533.71</v>
      </c>
      <c r="D95" s="14">
        <f t="shared" si="3"/>
        <v>177.90333333333334</v>
      </c>
      <c r="E95" s="32">
        <f>base!E93</f>
        <v>5.6772404489329402E-2</v>
      </c>
      <c r="F95" s="6">
        <v>0.01</v>
      </c>
      <c r="G95" s="8"/>
      <c r="H95" s="29"/>
      <c r="I95" s="9">
        <f>G95*B95</f>
        <v>0</v>
      </c>
      <c r="J95" s="16">
        <v>0</v>
      </c>
      <c r="K95" s="14">
        <f>((123+(E95/B95))/(1-F95-J95))</f>
        <v>124.26153953013109</v>
      </c>
      <c r="L95" s="12">
        <f>((K95-(F95*K95)-123-(E95/B95))*B95)</f>
        <v>-6.8799133057240169E-15</v>
      </c>
      <c r="M95" s="12">
        <f>K95*B95</f>
        <v>372.78461859039328</v>
      </c>
      <c r="N95" s="10">
        <f>((K95/D95)-1)</f>
        <v>-0.30152214013154477</v>
      </c>
      <c r="O95" s="3">
        <v>45</v>
      </c>
      <c r="P95" s="26"/>
      <c r="Q95" s="13"/>
      <c r="R95" s="27"/>
      <c r="S95" s="27">
        <f t="shared" si="2"/>
        <v>0</v>
      </c>
      <c r="T95" s="10" t="e">
        <f>-G95/(S95/B95)</f>
        <v>#DIV/0!</v>
      </c>
      <c r="U95" s="31">
        <f>((D95/$D$5)-1)*100</f>
        <v>14.847420926873699</v>
      </c>
    </row>
    <row r="96" spans="1:21" x14ac:dyDescent="0.25">
      <c r="A96" s="4" t="s">
        <v>100</v>
      </c>
      <c r="B96" s="21">
        <v>2</v>
      </c>
      <c r="C96" s="5">
        <v>356.38</v>
      </c>
      <c r="D96" s="14">
        <f t="shared" si="3"/>
        <v>178.19</v>
      </c>
      <c r="E96" s="32">
        <f>base!E94</f>
        <v>9.3130927661484925E-2</v>
      </c>
      <c r="F96" s="6">
        <v>0.01</v>
      </c>
      <c r="G96" s="8"/>
      <c r="H96" s="29"/>
      <c r="I96" s="9">
        <f>G96*B96</f>
        <v>0</v>
      </c>
      <c r="J96" s="16">
        <v>0</v>
      </c>
      <c r="K96" s="14">
        <f>((123+(E96/B96))/(1-F96-J96))</f>
        <v>124.28946006447551</v>
      </c>
      <c r="L96" s="12">
        <f>((K96-(F96*K96)-123-(E96/B96))*B96)</f>
        <v>6.1894933622852477E-15</v>
      </c>
      <c r="M96" s="12">
        <f>K96*B96</f>
        <v>248.57892012895101</v>
      </c>
      <c r="N96" s="10">
        <f>((K96/D96)-1)</f>
        <v>-0.30248914044292319</v>
      </c>
      <c r="O96" s="3">
        <v>30</v>
      </c>
      <c r="P96" s="26"/>
      <c r="Q96" s="13"/>
      <c r="R96" s="27"/>
      <c r="S96" s="27">
        <f t="shared" si="2"/>
        <v>0</v>
      </c>
      <c r="T96" s="10" t="e">
        <f>-G96/(S96/B96)</f>
        <v>#DIV/0!</v>
      </c>
      <c r="U96" s="31">
        <f>((D96/$D$5)-1)*100</f>
        <v>15.032481693951528</v>
      </c>
    </row>
    <row r="97" spans="1:21" x14ac:dyDescent="0.25">
      <c r="A97" s="4" t="s">
        <v>101</v>
      </c>
      <c r="B97" s="21">
        <v>2</v>
      </c>
      <c r="C97" s="5">
        <v>352.14</v>
      </c>
      <c r="D97" s="14">
        <f t="shared" si="3"/>
        <v>176.07</v>
      </c>
      <c r="E97" s="32">
        <f>base!E95</f>
        <v>5.6767194865678418E-2</v>
      </c>
      <c r="F97" s="6">
        <v>0.01</v>
      </c>
      <c r="G97" s="8"/>
      <c r="H97" s="29"/>
      <c r="I97" s="9">
        <f>G97*B97</f>
        <v>0</v>
      </c>
      <c r="J97" s="16">
        <v>0</v>
      </c>
      <c r="K97" s="14">
        <f>((123+(E97/B97))/(1-F97-J97))</f>
        <v>124.27109454286145</v>
      </c>
      <c r="L97" s="12">
        <f>((K97-(F97*K97)-123-(E97/B97))*B97)</f>
        <v>-7.473188734508085E-15</v>
      </c>
      <c r="M97" s="12">
        <f>K97*B97</f>
        <v>248.5421890857229</v>
      </c>
      <c r="N97" s="10">
        <f>((K97/D97)-1)</f>
        <v>-0.29419495346815783</v>
      </c>
      <c r="O97" s="3">
        <v>30</v>
      </c>
      <c r="P97" s="26"/>
      <c r="Q97" s="13"/>
      <c r="R97" s="27"/>
      <c r="S97" s="27">
        <f t="shared" si="2"/>
        <v>0</v>
      </c>
      <c r="T97" s="10" t="e">
        <f>-G97/(S97/B97)</f>
        <v>#DIV/0!</v>
      </c>
      <c r="U97" s="31">
        <f>((D97/$D$5)-1)*100</f>
        <v>13.6638927653294</v>
      </c>
    </row>
    <row r="98" spans="1:21" x14ac:dyDescent="0.25">
      <c r="A98" s="4" t="s">
        <v>102</v>
      </c>
      <c r="B98" s="21">
        <v>2</v>
      </c>
      <c r="C98" s="5">
        <v>338.67</v>
      </c>
      <c r="D98" s="14">
        <f t="shared" si="3"/>
        <v>169.33500000000001</v>
      </c>
      <c r="E98" s="32">
        <f>base!E96</f>
        <v>5.6780937195500043E-2</v>
      </c>
      <c r="F98" s="6">
        <v>0.01</v>
      </c>
      <c r="G98" s="8"/>
      <c r="H98" s="29"/>
      <c r="I98" s="9">
        <f>G98*B98</f>
        <v>0</v>
      </c>
      <c r="J98" s="16">
        <v>0</v>
      </c>
      <c r="K98" s="14">
        <f>((123+(E98/B98))/(1-F98-J98))</f>
        <v>124.27110148343208</v>
      </c>
      <c r="L98" s="12">
        <f>((K98-(F98*K98)-123-(E98/B98))*B98)</f>
        <v>-2.1163626406917047E-15</v>
      </c>
      <c r="M98" s="12">
        <f>K98*B98</f>
        <v>248.54220296686415</v>
      </c>
      <c r="N98" s="10">
        <f>((K98/D98)-1)</f>
        <v>-0.26612276562180248</v>
      </c>
      <c r="O98" s="3">
        <v>30</v>
      </c>
      <c r="P98" s="26"/>
      <c r="Q98" s="13"/>
      <c r="R98" s="27"/>
      <c r="S98" s="27">
        <f t="shared" si="2"/>
        <v>0</v>
      </c>
      <c r="T98" s="10" t="e">
        <f>-G98/(S98/B98)</f>
        <v>#DIV/0!</v>
      </c>
      <c r="U98" s="31">
        <f>((D98/$D$5)-1)*100</f>
        <v>9.3160406736926049</v>
      </c>
    </row>
    <row r="99" spans="1:21" x14ac:dyDescent="0.25">
      <c r="A99" s="4" t="s">
        <v>103</v>
      </c>
      <c r="B99" s="21">
        <v>2</v>
      </c>
      <c r="C99" s="5">
        <v>325.76</v>
      </c>
      <c r="D99" s="14">
        <f t="shared" si="3"/>
        <v>162.88</v>
      </c>
      <c r="E99" s="32">
        <f>base!E97</f>
        <v>5.6790275049115914E-2</v>
      </c>
      <c r="F99" s="6">
        <v>0.01</v>
      </c>
      <c r="G99" s="8"/>
      <c r="H99" s="29"/>
      <c r="I99" s="9">
        <f>G99*B99</f>
        <v>0</v>
      </c>
      <c r="J99" s="16">
        <v>0</v>
      </c>
      <c r="K99" s="14">
        <f>((123+(E99/B99))/(1-F99-J99))</f>
        <v>124.27110619951975</v>
      </c>
      <c r="L99" s="12">
        <f>((K99-(F99*K99)-123-(E99/B99))*B99)</f>
        <v>-5.863365348801608E-15</v>
      </c>
      <c r="M99" s="12">
        <f>K99*B99</f>
        <v>248.5422123990395</v>
      </c>
      <c r="N99" s="10">
        <f>((K99/D99)-1)</f>
        <v>-0.23703888629960856</v>
      </c>
      <c r="O99" s="3">
        <v>30</v>
      </c>
      <c r="P99" s="26"/>
      <c r="Q99" s="13"/>
      <c r="R99" s="27"/>
      <c r="S99" s="27">
        <f t="shared" si="2"/>
        <v>0</v>
      </c>
      <c r="T99" s="10" t="e">
        <f>-G99/(S99/B99)</f>
        <v>#DIV/0!</v>
      </c>
      <c r="U99" s="31">
        <f>((D99/$D$5)-1)*100</f>
        <v>5.1489456103643638</v>
      </c>
    </row>
    <row r="100" spans="1:21" x14ac:dyDescent="0.25">
      <c r="A100" s="4" t="s">
        <v>104</v>
      </c>
      <c r="B100" s="21">
        <v>2</v>
      </c>
      <c r="C100" s="5">
        <v>348.67</v>
      </c>
      <c r="D100" s="14">
        <f t="shared" si="3"/>
        <v>174.33500000000001</v>
      </c>
      <c r="E100" s="32">
        <f>base!E98</f>
        <v>6.0343591361459253E-2</v>
      </c>
      <c r="F100" s="6">
        <v>0.01</v>
      </c>
      <c r="G100" s="8"/>
      <c r="H100" s="29"/>
      <c r="I100" s="9">
        <f>G100*B100</f>
        <v>0</v>
      </c>
      <c r="J100" s="16">
        <v>0</v>
      </c>
      <c r="K100" s="14">
        <f>((123+(E100/B100))/(1-F100-J100))</f>
        <v>124.2729008037179</v>
      </c>
      <c r="L100" s="12">
        <f>((K100-(F100*K100)-123-(E100/B100))*B100)</f>
        <v>-3.0531133177191805E-16</v>
      </c>
      <c r="M100" s="12">
        <f>K100*B100</f>
        <v>248.54580160743581</v>
      </c>
      <c r="N100" s="10">
        <f>((K100/D100)-1)</f>
        <v>-0.2871603475852933</v>
      </c>
      <c r="O100" s="3">
        <v>30</v>
      </c>
      <c r="P100" s="26"/>
      <c r="Q100" s="13"/>
      <c r="R100" s="27"/>
      <c r="S100" s="27">
        <f t="shared" si="2"/>
        <v>0</v>
      </c>
      <c r="T100" s="10" t="e">
        <f>-G100/(S100/B100)</f>
        <v>#DIV/0!</v>
      </c>
      <c r="U100" s="31">
        <f>((D100/$D$5)-1)*100</f>
        <v>12.543844750631571</v>
      </c>
    </row>
    <row r="101" spans="1:21" x14ac:dyDescent="0.25">
      <c r="A101" s="4" t="s">
        <v>105</v>
      </c>
      <c r="B101" s="21">
        <v>1</v>
      </c>
      <c r="C101" s="5">
        <v>183.24</v>
      </c>
      <c r="D101" s="14">
        <f t="shared" si="3"/>
        <v>183.24</v>
      </c>
      <c r="E101" s="32">
        <f>base!E99</f>
        <v>9.3156516044531762E-2</v>
      </c>
      <c r="F101" s="6">
        <v>0.01</v>
      </c>
      <c r="G101" s="8"/>
      <c r="H101" s="29"/>
      <c r="I101" s="9">
        <f>G101*B101</f>
        <v>0</v>
      </c>
      <c r="J101" s="16">
        <v>0</v>
      </c>
      <c r="K101" s="14">
        <f>((123+(E101/B101))/(1-F101-J101))</f>
        <v>124.33652173337832</v>
      </c>
      <c r="L101" s="12">
        <f>((K101-(F101*K101)-123-(E101/B101))*B101)</f>
        <v>-1.5265566588595902E-15</v>
      </c>
      <c r="M101" s="12">
        <f>K101*B101</f>
        <v>124.33652173337832</v>
      </c>
      <c r="N101" s="10">
        <f>((K101/D101)-1)</f>
        <v>-0.32145534963229472</v>
      </c>
      <c r="O101" s="3">
        <v>30</v>
      </c>
      <c r="P101" s="26"/>
      <c r="Q101" s="13"/>
      <c r="R101" s="27"/>
      <c r="S101" s="27">
        <f t="shared" si="2"/>
        <v>0</v>
      </c>
      <c r="T101" s="10" t="e">
        <f>-G101/(S101/B101)</f>
        <v>#DIV/0!</v>
      </c>
      <c r="U101" s="31">
        <f>((D101/$D$5)-1)*100</f>
        <v>18.29256381165991</v>
      </c>
    </row>
    <row r="102" spans="1:21" x14ac:dyDescent="0.25">
      <c r="A102" s="4" t="s">
        <v>106</v>
      </c>
      <c r="B102" s="21">
        <v>1</v>
      </c>
      <c r="C102" s="5">
        <v>192.44</v>
      </c>
      <c r="D102" s="14">
        <f t="shared" si="3"/>
        <v>192.44</v>
      </c>
      <c r="E102" s="32">
        <f>base!E100</f>
        <v>9.3119933485761808E-2</v>
      </c>
      <c r="F102" s="6">
        <v>0.01</v>
      </c>
      <c r="G102" s="8"/>
      <c r="H102" s="29"/>
      <c r="I102" s="9">
        <f>G102*B102</f>
        <v>0</v>
      </c>
      <c r="J102" s="16">
        <v>0</v>
      </c>
      <c r="K102" s="14">
        <f>((123+(E102/B102))/(1-F102-J102))</f>
        <v>124.33648478129875</v>
      </c>
      <c r="L102" s="12">
        <f>((K102-(F102*K102)-123-(E102/B102))*B102)</f>
        <v>4.829470157119431E-15</v>
      </c>
      <c r="M102" s="12">
        <f>K102*B102</f>
        <v>124.33648478129875</v>
      </c>
      <c r="N102" s="10">
        <f>((K102/D102)-1)</f>
        <v>-0.35389479951517999</v>
      </c>
      <c r="O102" s="3">
        <v>30</v>
      </c>
      <c r="P102" s="26"/>
      <c r="Q102" s="13"/>
      <c r="R102" s="27"/>
      <c r="S102" s="27">
        <f t="shared" si="2"/>
        <v>0</v>
      </c>
      <c r="T102" s="10" t="e">
        <f>-G102/(S102/B102)</f>
        <v>#DIV/0!</v>
      </c>
      <c r="U102" s="31">
        <f>((D102/$D$5)-1)*100</f>
        <v>24.231723313227626</v>
      </c>
    </row>
    <row r="103" spans="1:21" x14ac:dyDescent="0.25">
      <c r="A103" s="4" t="s">
        <v>107</v>
      </c>
      <c r="B103" s="21">
        <v>1</v>
      </c>
      <c r="C103" s="5">
        <v>162</v>
      </c>
      <c r="D103" s="14">
        <f t="shared" si="3"/>
        <v>162</v>
      </c>
      <c r="E103" s="32">
        <f>base!E101</f>
        <v>6.123456790123457E-2</v>
      </c>
      <c r="F103" s="6">
        <v>0.01</v>
      </c>
      <c r="G103" s="8"/>
      <c r="H103" s="29"/>
      <c r="I103" s="9">
        <f>G103*B103</f>
        <v>0</v>
      </c>
      <c r="J103" s="16">
        <v>0</v>
      </c>
      <c r="K103" s="14">
        <f>((123+(E103/B103))/(1-F103-J103))</f>
        <v>124.30427734131439</v>
      </c>
      <c r="L103" s="12">
        <f>((K103-(F103*K103)-123-(E103/B103))*B103)</f>
        <v>1.7465195956134494E-14</v>
      </c>
      <c r="M103" s="12">
        <f>K103*B103</f>
        <v>124.30427734131439</v>
      </c>
      <c r="N103" s="10">
        <f>((K103/D103)-1)</f>
        <v>-0.23268964604126918</v>
      </c>
      <c r="O103" s="3">
        <v>30</v>
      </c>
      <c r="P103" s="26"/>
      <c r="Q103" s="13"/>
      <c r="R103" s="27"/>
      <c r="S103" s="27">
        <f t="shared" si="2"/>
        <v>0</v>
      </c>
      <c r="T103" s="10" t="e">
        <f>-G103/(S103/B103)</f>
        <v>#DIV/0!</v>
      </c>
      <c r="U103" s="31">
        <f>((D103/$D$5)-1)*100</f>
        <v>4.5808520928231067</v>
      </c>
    </row>
    <row r="104" spans="1:21" x14ac:dyDescent="0.25">
      <c r="N104" s="10"/>
    </row>
    <row r="105" spans="1:21" x14ac:dyDescent="0.25">
      <c r="A105" s="4"/>
      <c r="B105" s="13">
        <f>SUM(B5:B104)</f>
        <v>7887</v>
      </c>
      <c r="C105" s="9">
        <f>SUM(C5:C103)</f>
        <v>1239248.4999999986</v>
      </c>
      <c r="D105" s="8">
        <f>C105/B105</f>
        <v>157.12545961709125</v>
      </c>
      <c r="G105" s="8">
        <f>I105/B105</f>
        <v>0</v>
      </c>
      <c r="H105" s="25">
        <f>I105/C105</f>
        <v>0</v>
      </c>
      <c r="I105" s="9">
        <f>SUM(I5:I103)</f>
        <v>0</v>
      </c>
      <c r="J105" s="6">
        <f>L105/M105</f>
        <v>2.0793184438989726E-17</v>
      </c>
      <c r="L105" s="13">
        <f>SUM(L5:L103)</f>
        <v>2.075259390127795E-11</v>
      </c>
      <c r="M105" s="13">
        <f>SUM(M5:M103)</f>
        <v>998047.89219126699</v>
      </c>
      <c r="N105" s="22">
        <f>M105/C105-1</f>
        <v>-0.19463457717215871</v>
      </c>
      <c r="S105" s="27">
        <f>SUM(S5:S104)</f>
        <v>0</v>
      </c>
      <c r="T105" s="10" t="e">
        <f>-G105/(S105/B105)</f>
        <v>#DIV/0!</v>
      </c>
    </row>
    <row r="106" spans="1:21" x14ac:dyDescent="0.25">
      <c r="A106" s="4"/>
      <c r="L106" s="8" t="e">
        <f>L105/I105</f>
        <v>#DIV/0!</v>
      </c>
      <c r="M106" s="13">
        <f>M105-C105</f>
        <v>-241200.60780873161</v>
      </c>
    </row>
    <row r="107" spans="1:21" x14ac:dyDescent="0.25">
      <c r="A107" s="4"/>
      <c r="D107" s="28">
        <f>MAX(D5:D103)</f>
        <v>196.57666666666668</v>
      </c>
    </row>
    <row r="108" spans="1:21" x14ac:dyDescent="0.25">
      <c r="A108" s="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7" sqref="G17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3"/>
  <sheetViews>
    <sheetView workbookViewId="0">
      <selection activeCell="B2" sqref="B2"/>
    </sheetView>
  </sheetViews>
  <sheetFormatPr defaultRowHeight="15" x14ac:dyDescent="0.25"/>
  <cols>
    <col min="2" max="2" width="14.28515625" style="3" customWidth="1"/>
    <col min="3" max="3" width="17" style="3" customWidth="1"/>
  </cols>
  <sheetData>
    <row r="1" spans="1:3" x14ac:dyDescent="0.25">
      <c r="B1" s="3" t="s">
        <v>114</v>
      </c>
      <c r="C1" s="3" t="s">
        <v>132</v>
      </c>
    </row>
    <row r="2" spans="1:3" x14ac:dyDescent="0.25">
      <c r="A2" t="s">
        <v>133</v>
      </c>
      <c r="B2" s="14">
        <f>cálculos!D5</f>
        <v>154.90407350689134</v>
      </c>
      <c r="C2" s="28">
        <f>cálculos!K5</f>
        <v>126.80413297496438</v>
      </c>
    </row>
    <row r="3" spans="1:3" x14ac:dyDescent="0.25">
      <c r="A3" t="s">
        <v>10</v>
      </c>
      <c r="B3" s="14">
        <f>cálculos!D6</f>
        <v>150.74326250000001</v>
      </c>
      <c r="C3" s="28">
        <f>cálculos!K6</f>
        <v>126.80414701431063</v>
      </c>
    </row>
    <row r="4" spans="1:3" x14ac:dyDescent="0.25">
      <c r="A4" t="s">
        <v>11</v>
      </c>
      <c r="B4" s="14">
        <f>cálculos!D7</f>
        <v>143.30984466019416</v>
      </c>
      <c r="C4" s="28">
        <f>cálculos!K7</f>
        <v>126.80415360550114</v>
      </c>
    </row>
    <row r="5" spans="1:3" x14ac:dyDescent="0.25">
      <c r="A5" t="s">
        <v>12</v>
      </c>
      <c r="B5" s="14">
        <f>cálculos!D8</f>
        <v>164.63952727272732</v>
      </c>
      <c r="C5" s="28">
        <f>cálculos!K8</f>
        <v>126.80425336987574</v>
      </c>
    </row>
    <row r="6" spans="1:3" x14ac:dyDescent="0.25">
      <c r="A6" t="s">
        <v>13</v>
      </c>
      <c r="B6" s="14">
        <f>cálculos!D9</f>
        <v>164.52186666666665</v>
      </c>
      <c r="C6" s="28">
        <f>cálculos!K9</f>
        <v>126.8042053335413</v>
      </c>
    </row>
    <row r="7" spans="1:3" x14ac:dyDescent="0.25">
      <c r="A7" t="s">
        <v>14</v>
      </c>
      <c r="B7" s="14">
        <f>cálculos!D10</f>
        <v>156.98413636363637</v>
      </c>
      <c r="C7" s="28">
        <f>cálculos!K10</f>
        <v>126.80412371134021</v>
      </c>
    </row>
    <row r="8" spans="1:3" x14ac:dyDescent="0.25">
      <c r="A8" t="s">
        <v>15</v>
      </c>
      <c r="B8" s="14">
        <f>cálculos!D11</f>
        <v>154.77533333333335</v>
      </c>
      <c r="C8" s="28">
        <f>cálculos!K11</f>
        <v>126.80436307687781</v>
      </c>
    </row>
    <row r="9" spans="1:3" x14ac:dyDescent="0.25">
      <c r="A9" t="s">
        <v>16</v>
      </c>
      <c r="B9" s="14">
        <f>cálculos!D12</f>
        <v>159.84066666666664</v>
      </c>
      <c r="C9" s="28">
        <f>cálculos!K12</f>
        <v>126.80443571215415</v>
      </c>
    </row>
    <row r="10" spans="1:3" x14ac:dyDescent="0.25">
      <c r="A10" t="s">
        <v>17</v>
      </c>
      <c r="B10" s="14">
        <f>cálculos!D13</f>
        <v>165.59558333333331</v>
      </c>
      <c r="C10" s="28">
        <f>cálculos!K13</f>
        <v>126.80412371134021</v>
      </c>
    </row>
    <row r="11" spans="1:3" x14ac:dyDescent="0.25">
      <c r="A11" t="s">
        <v>18</v>
      </c>
      <c r="B11" s="14">
        <f>cálculos!D14</f>
        <v>154.80685185185186</v>
      </c>
      <c r="C11" s="28">
        <f>cálculos!K14</f>
        <v>126.80412371134021</v>
      </c>
    </row>
    <row r="12" spans="1:3" x14ac:dyDescent="0.25">
      <c r="A12" t="s">
        <v>19</v>
      </c>
      <c r="B12" s="14">
        <f>cálculos!D15</f>
        <v>159.1183</v>
      </c>
      <c r="C12" s="28">
        <f>cálculos!K15</f>
        <v>126.80412371134021</v>
      </c>
    </row>
    <row r="13" spans="1:3" x14ac:dyDescent="0.25">
      <c r="A13" t="s">
        <v>20</v>
      </c>
      <c r="B13" s="14">
        <f>cálculos!D16</f>
        <v>164.24889999999999</v>
      </c>
      <c r="C13" s="28">
        <f>cálculos!K16</f>
        <v>126.80412371134021</v>
      </c>
    </row>
    <row r="14" spans="1:3" x14ac:dyDescent="0.25">
      <c r="A14" t="s">
        <v>21</v>
      </c>
      <c r="B14" s="14">
        <f>cálculos!D17</f>
        <v>160.06719999999999</v>
      </c>
      <c r="C14" s="28">
        <f>cálculos!K17</f>
        <v>126.80412371134021</v>
      </c>
    </row>
    <row r="15" spans="1:3" x14ac:dyDescent="0.25">
      <c r="A15" t="s">
        <v>22</v>
      </c>
      <c r="B15" s="14">
        <f>cálculos!D18</f>
        <v>169.32037500000001</v>
      </c>
      <c r="C15" s="28">
        <f>cálculos!K18</f>
        <v>125.51020408163265</v>
      </c>
    </row>
    <row r="16" spans="1:3" x14ac:dyDescent="0.25">
      <c r="A16" t="s">
        <v>23</v>
      </c>
      <c r="B16" s="14">
        <f>cálculos!D19</f>
        <v>175.59454545454545</v>
      </c>
      <c r="C16" s="28">
        <f>cálculos!K19</f>
        <v>125.51146225825316</v>
      </c>
    </row>
    <row r="17" spans="1:3" x14ac:dyDescent="0.25">
      <c r="A17" t="s">
        <v>24</v>
      </c>
      <c r="B17" s="14">
        <f>cálculos!D20</f>
        <v>167.28533333333334</v>
      </c>
      <c r="C17" s="28">
        <f>cálculos!K20</f>
        <v>125.51170646397308</v>
      </c>
    </row>
    <row r="18" spans="1:3" x14ac:dyDescent="0.25">
      <c r="A18" t="s">
        <v>25</v>
      </c>
      <c r="B18" s="14">
        <f>cálculos!D21</f>
        <v>166.39616666666669</v>
      </c>
      <c r="C18" s="28">
        <f>cálculos!K21</f>
        <v>125.51089290367246</v>
      </c>
    </row>
    <row r="19" spans="1:3" x14ac:dyDescent="0.25">
      <c r="A19" t="s">
        <v>26</v>
      </c>
      <c r="B19" s="14">
        <f>cálculos!D22</f>
        <v>164.249</v>
      </c>
      <c r="C19" s="28">
        <f>cálculos!K22</f>
        <v>125.51020408163265</v>
      </c>
    </row>
    <row r="20" spans="1:3" x14ac:dyDescent="0.25">
      <c r="A20" t="s">
        <v>27</v>
      </c>
      <c r="B20" s="14">
        <f>cálculos!D23</f>
        <v>167.328</v>
      </c>
      <c r="C20" s="28">
        <f>cálculos!K23</f>
        <v>125.51020408163265</v>
      </c>
    </row>
    <row r="21" spans="1:3" x14ac:dyDescent="0.25">
      <c r="A21" t="s">
        <v>28</v>
      </c>
      <c r="B21" s="14">
        <f>cálculos!D24</f>
        <v>165.36720000000003</v>
      </c>
      <c r="C21" s="28">
        <f>cálculos!K24</f>
        <v>125.51116333214563</v>
      </c>
    </row>
    <row r="22" spans="1:3" x14ac:dyDescent="0.25">
      <c r="A22" t="s">
        <v>29</v>
      </c>
      <c r="B22" s="14">
        <f>cálculos!D25</f>
        <v>154.76</v>
      </c>
      <c r="C22" s="28">
        <f>cálculos!K25</f>
        <v>125.5102767237463</v>
      </c>
    </row>
    <row r="23" spans="1:3" x14ac:dyDescent="0.25">
      <c r="A23" t="s">
        <v>30</v>
      </c>
      <c r="B23" s="14">
        <f>cálculos!D26</f>
        <v>167.63499999999999</v>
      </c>
      <c r="C23" s="28">
        <f>cálculos!K26</f>
        <v>125.51020408163265</v>
      </c>
    </row>
    <row r="24" spans="1:3" x14ac:dyDescent="0.25">
      <c r="A24" t="s">
        <v>31</v>
      </c>
      <c r="B24" s="14">
        <f>cálculos!D27</f>
        <v>165.80812499999999</v>
      </c>
      <c r="C24" s="28">
        <f>cálculos!K27</f>
        <v>125.51020408163265</v>
      </c>
    </row>
    <row r="25" spans="1:3" x14ac:dyDescent="0.25">
      <c r="A25" t="s">
        <v>32</v>
      </c>
      <c r="B25" s="14">
        <f>cálculos!D28</f>
        <v>165.80799999999999</v>
      </c>
      <c r="C25" s="28">
        <f>cálculos!K28</f>
        <v>125.51020408163265</v>
      </c>
    </row>
    <row r="26" spans="1:3" x14ac:dyDescent="0.25">
      <c r="A26" t="s">
        <v>33</v>
      </c>
      <c r="B26" s="14">
        <f>cálculos!D29</f>
        <v>160.63400000000001</v>
      </c>
      <c r="C26" s="28">
        <f>cálculos!K29</f>
        <v>125.51020408163265</v>
      </c>
    </row>
    <row r="27" spans="1:3" x14ac:dyDescent="0.25">
      <c r="A27" t="s">
        <v>34</v>
      </c>
      <c r="B27" s="14">
        <f>cálculos!D30</f>
        <v>169.92464285714286</v>
      </c>
      <c r="C27" s="28">
        <f>cálculos!K30</f>
        <v>125.51020408163265</v>
      </c>
    </row>
    <row r="28" spans="1:3" x14ac:dyDescent="0.25">
      <c r="A28" t="s">
        <v>35</v>
      </c>
      <c r="B28" s="14">
        <f>cálculos!D31</f>
        <v>162.12962962962962</v>
      </c>
      <c r="C28" s="28">
        <f>cálculos!K31</f>
        <v>125.51243496319779</v>
      </c>
    </row>
    <row r="29" spans="1:3" x14ac:dyDescent="0.25">
      <c r="A29" t="s">
        <v>36</v>
      </c>
      <c r="B29" s="14">
        <f>cálculos!D32</f>
        <v>179.73772727272728</v>
      </c>
      <c r="C29" s="28">
        <f>cálculos!K32</f>
        <v>125.51296069373998</v>
      </c>
    </row>
    <row r="30" spans="1:3" x14ac:dyDescent="0.25">
      <c r="A30" t="s">
        <v>37</v>
      </c>
      <c r="B30" s="14">
        <f>cálculos!D33</f>
        <v>165.887</v>
      </c>
      <c r="C30" s="28">
        <f>cálculos!K33</f>
        <v>125.51020408163265</v>
      </c>
    </row>
    <row r="31" spans="1:3" x14ac:dyDescent="0.25">
      <c r="A31" t="s">
        <v>38</v>
      </c>
      <c r="B31" s="14">
        <f>cálculos!D34</f>
        <v>165.56400000000002</v>
      </c>
      <c r="C31" s="28">
        <f>cálculos!K34</f>
        <v>125.51020408163265</v>
      </c>
    </row>
    <row r="32" spans="1:3" x14ac:dyDescent="0.25">
      <c r="A32" t="s">
        <v>39</v>
      </c>
      <c r="B32" s="14">
        <f>cálculos!D35</f>
        <v>160.98250000000002</v>
      </c>
      <c r="C32" s="28">
        <f>cálculos!K35</f>
        <v>125.51310146843822</v>
      </c>
    </row>
    <row r="33" spans="1:3" x14ac:dyDescent="0.25">
      <c r="A33" t="s">
        <v>40</v>
      </c>
      <c r="B33" s="14">
        <f>cálculos!D36</f>
        <v>183.75388888888889</v>
      </c>
      <c r="C33" s="28">
        <f>cálculos!K36</f>
        <v>124.8754271510699</v>
      </c>
    </row>
    <row r="34" spans="1:3" x14ac:dyDescent="0.25">
      <c r="A34" t="s">
        <v>41</v>
      </c>
      <c r="B34" s="14">
        <f>cálculos!D37</f>
        <v>164.75</v>
      </c>
      <c r="C34" s="28">
        <f>cálculos!K37</f>
        <v>124.87309644670052</v>
      </c>
    </row>
    <row r="35" spans="1:3" x14ac:dyDescent="0.25">
      <c r="A35" t="s">
        <v>42</v>
      </c>
      <c r="B35" s="14">
        <f>cálculos!D38</f>
        <v>165.85499999999999</v>
      </c>
      <c r="C35" s="28">
        <f>cálculos!K38</f>
        <v>124.87309644670052</v>
      </c>
    </row>
    <row r="36" spans="1:3" x14ac:dyDescent="0.25">
      <c r="A36" t="s">
        <v>43</v>
      </c>
      <c r="B36" s="14">
        <f>cálculos!D39</f>
        <v>192.44235294117647</v>
      </c>
      <c r="C36" s="28">
        <f>cálculos!K39</f>
        <v>124.87865652502344</v>
      </c>
    </row>
    <row r="37" spans="1:3" x14ac:dyDescent="0.25">
      <c r="A37" t="s">
        <v>44</v>
      </c>
      <c r="B37" s="14">
        <f>cálculos!D40</f>
        <v>181.72</v>
      </c>
      <c r="C37" s="28">
        <f>cálculos!K40</f>
        <v>124.87469225337138</v>
      </c>
    </row>
    <row r="38" spans="1:3" x14ac:dyDescent="0.25">
      <c r="A38" t="s">
        <v>45</v>
      </c>
      <c r="B38" s="14">
        <f>cálculos!D41</f>
        <v>179.70529411764704</v>
      </c>
      <c r="C38" s="28">
        <f>cálculos!K41</f>
        <v>124.87753993045898</v>
      </c>
    </row>
    <row r="39" spans="1:3" x14ac:dyDescent="0.25">
      <c r="A39" t="s">
        <v>46</v>
      </c>
      <c r="B39" s="14">
        <f>cálculos!D42</f>
        <v>180.55266666666665</v>
      </c>
      <c r="C39" s="28">
        <f>cálculos!K42</f>
        <v>124.87890652013806</v>
      </c>
    </row>
    <row r="40" spans="1:3" x14ac:dyDescent="0.25">
      <c r="A40" t="s">
        <v>47</v>
      </c>
      <c r="B40" s="14">
        <f>cálculos!D43</f>
        <v>174.60466666666667</v>
      </c>
      <c r="C40" s="28">
        <f>cálculos!K43</f>
        <v>124.87309644670052</v>
      </c>
    </row>
    <row r="41" spans="1:3" x14ac:dyDescent="0.25">
      <c r="A41" t="s">
        <v>48</v>
      </c>
      <c r="B41" s="14">
        <f>cálculos!D44</f>
        <v>174.63866666666667</v>
      </c>
      <c r="C41" s="28">
        <f>cálculos!K44</f>
        <v>124.8751716686116</v>
      </c>
    </row>
    <row r="42" spans="1:3" x14ac:dyDescent="0.25">
      <c r="A42" t="s">
        <v>49</v>
      </c>
      <c r="B42" s="14">
        <f>cálculos!D45</f>
        <v>181.61928571428572</v>
      </c>
      <c r="C42" s="28">
        <f>cálculos!K45</f>
        <v>124.87761711248739</v>
      </c>
    </row>
    <row r="43" spans="1:3" x14ac:dyDescent="0.25">
      <c r="A43" t="s">
        <v>50</v>
      </c>
      <c r="B43" s="14">
        <f>cálculos!D46</f>
        <v>165.74714285714285</v>
      </c>
      <c r="C43" s="28">
        <f>cálculos!K46</f>
        <v>124.87309644670052</v>
      </c>
    </row>
    <row r="44" spans="1:3" x14ac:dyDescent="0.25">
      <c r="A44" t="s">
        <v>51</v>
      </c>
      <c r="B44" s="14">
        <f>cálculos!D47</f>
        <v>160.87071428571429</v>
      </c>
      <c r="C44" s="28">
        <f>cálculos!K47</f>
        <v>124.87309644670052</v>
      </c>
    </row>
    <row r="45" spans="1:3" x14ac:dyDescent="0.25">
      <c r="A45" t="s">
        <v>52</v>
      </c>
      <c r="B45" s="14">
        <f>cálculos!D48</f>
        <v>171.74928571428569</v>
      </c>
      <c r="C45" s="28">
        <f>cálculos!K48</f>
        <v>124.87309644670052</v>
      </c>
    </row>
    <row r="46" spans="1:3" x14ac:dyDescent="0.25">
      <c r="A46" t="s">
        <v>53</v>
      </c>
      <c r="B46" s="14">
        <f>cálculos!D49</f>
        <v>176.77538461538461</v>
      </c>
      <c r="C46" s="28">
        <f>cálculos!K49</f>
        <v>124.87691268099792</v>
      </c>
    </row>
    <row r="47" spans="1:3" x14ac:dyDescent="0.25">
      <c r="A47" t="s">
        <v>54</v>
      </c>
      <c r="B47" s="14">
        <f>cálculos!D50</f>
        <v>196.57615384615383</v>
      </c>
      <c r="C47" s="28">
        <f>cálculos!K50</f>
        <v>124.87309644670052</v>
      </c>
    </row>
    <row r="48" spans="1:3" x14ac:dyDescent="0.25">
      <c r="A48" t="s">
        <v>55</v>
      </c>
      <c r="B48" s="14">
        <f>cálculos!D51</f>
        <v>181.26166666666668</v>
      </c>
      <c r="C48" s="28">
        <f>cálculos!K51</f>
        <v>124.87309644670052</v>
      </c>
    </row>
    <row r="49" spans="1:3" x14ac:dyDescent="0.25">
      <c r="A49" t="s">
        <v>56</v>
      </c>
      <c r="B49" s="14">
        <f>cálculos!D52</f>
        <v>166.69166666666666</v>
      </c>
      <c r="C49" s="28">
        <f>cálculos!K52</f>
        <v>124.87309644670052</v>
      </c>
    </row>
    <row r="50" spans="1:3" x14ac:dyDescent="0.25">
      <c r="A50" t="s">
        <v>57</v>
      </c>
      <c r="B50" s="14">
        <f>cálculos!D53</f>
        <v>191.45166666666668</v>
      </c>
      <c r="C50" s="28">
        <f>cálculos!K53</f>
        <v>124.8809729345333</v>
      </c>
    </row>
    <row r="51" spans="1:3" x14ac:dyDescent="0.25">
      <c r="A51" t="s">
        <v>58</v>
      </c>
      <c r="B51" s="14">
        <f>cálculos!D54</f>
        <v>169.37700000000001</v>
      </c>
      <c r="C51" s="28">
        <f>cálculos!K54</f>
        <v>124.87309644670052</v>
      </c>
    </row>
    <row r="52" spans="1:3" x14ac:dyDescent="0.25">
      <c r="A52" t="s">
        <v>59</v>
      </c>
      <c r="B52" s="14">
        <f>cálculos!D55</f>
        <v>181.84700000000001</v>
      </c>
      <c r="C52" s="28">
        <f>cálculos!K55</f>
        <v>124.87689056614477</v>
      </c>
    </row>
    <row r="53" spans="1:3" x14ac:dyDescent="0.25">
      <c r="A53" t="s">
        <v>60</v>
      </c>
      <c r="B53" s="14">
        <f>cálculos!D56</f>
        <v>176.976</v>
      </c>
      <c r="C53" s="28">
        <f>cálculos!K56</f>
        <v>124.88081724465665</v>
      </c>
    </row>
    <row r="54" spans="1:3" x14ac:dyDescent="0.25">
      <c r="A54" t="s">
        <v>61</v>
      </c>
      <c r="B54" s="14">
        <f>cálculos!D57</f>
        <v>181.39100000000002</v>
      </c>
      <c r="C54" s="28">
        <f>cálculos!K57</f>
        <v>124.88181138946361</v>
      </c>
    </row>
    <row r="55" spans="1:3" x14ac:dyDescent="0.25">
      <c r="A55" t="s">
        <v>62</v>
      </c>
      <c r="B55" s="14">
        <f>cálculos!D58</f>
        <v>163.55599999999998</v>
      </c>
      <c r="C55" s="28">
        <f>cálculos!K58</f>
        <v>124.87309644670052</v>
      </c>
    </row>
    <row r="56" spans="1:3" x14ac:dyDescent="0.25">
      <c r="A56" t="s">
        <v>63</v>
      </c>
      <c r="B56" s="14">
        <f>cálculos!D59</f>
        <v>196.57599999999999</v>
      </c>
      <c r="C56" s="28">
        <f>cálculos!K59</f>
        <v>124.87309644670052</v>
      </c>
    </row>
    <row r="57" spans="1:3" x14ac:dyDescent="0.25">
      <c r="A57" t="s">
        <v>64</v>
      </c>
      <c r="B57" s="14">
        <f>cálculos!D60</f>
        <v>183.411</v>
      </c>
      <c r="C57" s="28">
        <f>cálculos!K60</f>
        <v>124.87920571830479</v>
      </c>
    </row>
    <row r="58" spans="1:3" x14ac:dyDescent="0.25">
      <c r="A58" t="s">
        <v>65</v>
      </c>
      <c r="B58" s="14">
        <f>cálculos!D61</f>
        <v>178.93222222222221</v>
      </c>
      <c r="C58" s="28">
        <f>cálculos!K61</f>
        <v>124.87962974024568</v>
      </c>
    </row>
    <row r="59" spans="1:3" x14ac:dyDescent="0.25">
      <c r="A59" t="s">
        <v>66</v>
      </c>
      <c r="B59" s="14">
        <f>cálculos!D62</f>
        <v>192.64750000000001</v>
      </c>
      <c r="C59" s="28">
        <f>cálculos!K62</f>
        <v>124.88480380548282</v>
      </c>
    </row>
    <row r="60" spans="1:3" x14ac:dyDescent="0.25">
      <c r="A60" t="s">
        <v>67</v>
      </c>
      <c r="B60" s="14">
        <f>cálculos!D63</f>
        <v>176.17500000000001</v>
      </c>
      <c r="C60" s="28">
        <f>cálculos!K63</f>
        <v>124.88057703929886</v>
      </c>
    </row>
    <row r="61" spans="1:3" x14ac:dyDescent="0.25">
      <c r="A61" t="s">
        <v>68</v>
      </c>
      <c r="B61" s="14">
        <f>cálculos!D64</f>
        <v>196.57499999999999</v>
      </c>
      <c r="C61" s="28">
        <f>cálculos!K64</f>
        <v>124.87900424851728</v>
      </c>
    </row>
    <row r="62" spans="1:3" x14ac:dyDescent="0.25">
      <c r="A62" t="s">
        <v>69</v>
      </c>
      <c r="B62" s="14">
        <f>cálculos!D65</f>
        <v>192.4425</v>
      </c>
      <c r="C62" s="28">
        <f>cálculos!K65</f>
        <v>124.8790041708681</v>
      </c>
    </row>
    <row r="63" spans="1:3" x14ac:dyDescent="0.25">
      <c r="A63" t="s">
        <v>70</v>
      </c>
      <c r="B63" s="14">
        <f>cálculos!D66</f>
        <v>185.30714285714288</v>
      </c>
      <c r="C63" s="28">
        <f>cálculos!K66</f>
        <v>124.88582810136252</v>
      </c>
    </row>
    <row r="64" spans="1:3" x14ac:dyDescent="0.25">
      <c r="A64" t="s">
        <v>71</v>
      </c>
      <c r="B64" s="14">
        <f>cálculos!D67</f>
        <v>190.46142857142857</v>
      </c>
      <c r="C64" s="28">
        <f>cálculos!K67</f>
        <v>124.88098647079522</v>
      </c>
    </row>
    <row r="65" spans="1:3" x14ac:dyDescent="0.25">
      <c r="A65" t="s">
        <v>72</v>
      </c>
      <c r="B65" s="14">
        <f>cálculos!D68</f>
        <v>186.10285714285712</v>
      </c>
      <c r="C65" s="28">
        <f>cálculos!K68</f>
        <v>124.87685830853333</v>
      </c>
    </row>
    <row r="66" spans="1:3" x14ac:dyDescent="0.25">
      <c r="A66" t="s">
        <v>73</v>
      </c>
      <c r="B66" s="14">
        <f>cálculos!D69</f>
        <v>177.905</v>
      </c>
      <c r="C66" s="28">
        <f>cálculos!K69</f>
        <v>124.88321135289083</v>
      </c>
    </row>
    <row r="67" spans="1:3" x14ac:dyDescent="0.25">
      <c r="A67" t="s">
        <v>74</v>
      </c>
      <c r="B67" s="14">
        <f>cálculos!D70</f>
        <v>177.90333333333334</v>
      </c>
      <c r="C67" s="28">
        <f>cálculos!K70</f>
        <v>124.87790111178144</v>
      </c>
    </row>
    <row r="68" spans="1:3" x14ac:dyDescent="0.25">
      <c r="A68" t="s">
        <v>75</v>
      </c>
      <c r="B68" s="14">
        <f>cálculos!D71</f>
        <v>196.57666666666668</v>
      </c>
      <c r="C68" s="28">
        <f>cálculos!K71</f>
        <v>124.88958855041726</v>
      </c>
    </row>
    <row r="69" spans="1:3" x14ac:dyDescent="0.25">
      <c r="A69" t="s">
        <v>76</v>
      </c>
      <c r="B69" s="14">
        <f>cálculos!D72</f>
        <v>176.07000000000002</v>
      </c>
      <c r="C69" s="28">
        <f>cálculos!K72</f>
        <v>124.88270492838069</v>
      </c>
    </row>
    <row r="70" spans="1:3" x14ac:dyDescent="0.25">
      <c r="A70" t="s">
        <v>77</v>
      </c>
      <c r="B70" s="14">
        <f>cálculos!D73</f>
        <v>175.75666666666666</v>
      </c>
      <c r="C70" s="28">
        <f>cálculos!K73</f>
        <v>124.88538558780748</v>
      </c>
    </row>
    <row r="71" spans="1:3" x14ac:dyDescent="0.25">
      <c r="A71" t="s">
        <v>78</v>
      </c>
      <c r="B71" s="14">
        <f>cálculos!D74</f>
        <v>176.804</v>
      </c>
      <c r="C71" s="28">
        <f>cálculos!K74</f>
        <v>124.24848014088076</v>
      </c>
    </row>
    <row r="72" spans="1:3" x14ac:dyDescent="0.25">
      <c r="A72" t="s">
        <v>79</v>
      </c>
      <c r="B72" s="14">
        <f>cálculos!D75</f>
        <v>176.24</v>
      </c>
      <c r="C72" s="28">
        <f>cálculos!K75</f>
        <v>124.25806636496606</v>
      </c>
    </row>
    <row r="73" spans="1:3" x14ac:dyDescent="0.25">
      <c r="A73" t="s">
        <v>80</v>
      </c>
      <c r="B73" s="14">
        <f>cálculos!D76</f>
        <v>190.46199999999999</v>
      </c>
      <c r="C73" s="28">
        <f>cálculos!K76</f>
        <v>124.26135534976144</v>
      </c>
    </row>
    <row r="74" spans="1:3" x14ac:dyDescent="0.25">
      <c r="A74" t="s">
        <v>81</v>
      </c>
      <c r="B74" s="14">
        <f>cálculos!D77</f>
        <v>182.76</v>
      </c>
      <c r="C74" s="28">
        <f>cálculos!K77</f>
        <v>124.25709712577736</v>
      </c>
    </row>
    <row r="75" spans="1:3" x14ac:dyDescent="0.25">
      <c r="A75" t="s">
        <v>82</v>
      </c>
      <c r="B75" s="14">
        <f>cálculos!D78</f>
        <v>177.90199999999999</v>
      </c>
      <c r="C75" s="28">
        <f>cálculos!K78</f>
        <v>124.2538957721474</v>
      </c>
    </row>
    <row r="76" spans="1:3" x14ac:dyDescent="0.25">
      <c r="A76" t="s">
        <v>83</v>
      </c>
      <c r="B76" s="14">
        <f>cálculos!D79</f>
        <v>194.45</v>
      </c>
      <c r="C76" s="28">
        <f>cálculos!K79</f>
        <v>124.26123513354165</v>
      </c>
    </row>
    <row r="77" spans="1:3" x14ac:dyDescent="0.25">
      <c r="A77" t="s">
        <v>84</v>
      </c>
      <c r="B77" s="14">
        <f>cálculos!D80</f>
        <v>196.57599999999999</v>
      </c>
      <c r="C77" s="28">
        <f>cálculos!K80</f>
        <v>124.26151676294114</v>
      </c>
    </row>
    <row r="78" spans="1:3" x14ac:dyDescent="0.25">
      <c r="A78" t="s">
        <v>85</v>
      </c>
      <c r="B78" s="14">
        <f>cálculos!D81</f>
        <v>195.84200000000001</v>
      </c>
      <c r="C78" s="28">
        <f>cálculos!K81</f>
        <v>124.25409722679971</v>
      </c>
    </row>
    <row r="79" spans="1:3" x14ac:dyDescent="0.25">
      <c r="A79" t="s">
        <v>86</v>
      </c>
      <c r="B79" s="14">
        <f>cálculos!D82</f>
        <v>182.42250000000001</v>
      </c>
      <c r="C79" s="28">
        <f>cálculos!K82</f>
        <v>124.25876229991677</v>
      </c>
    </row>
    <row r="80" spans="1:3" x14ac:dyDescent="0.25">
      <c r="A80" t="s">
        <v>87</v>
      </c>
      <c r="B80" s="14">
        <f>cálculos!D83</f>
        <v>193.845</v>
      </c>
      <c r="C80" s="28">
        <f>cálculos!K83</f>
        <v>124.26410145979905</v>
      </c>
    </row>
    <row r="81" spans="1:3" x14ac:dyDescent="0.25">
      <c r="A81" t="s">
        <v>88</v>
      </c>
      <c r="B81" s="14">
        <f>cálculos!D84</f>
        <v>187.86500000000001</v>
      </c>
      <c r="C81" s="28">
        <f>cálculos!K84</f>
        <v>124.2655106140854</v>
      </c>
    </row>
    <row r="82" spans="1:3" x14ac:dyDescent="0.25">
      <c r="A82" t="s">
        <v>89</v>
      </c>
      <c r="B82" s="14">
        <f>cálculos!D85</f>
        <v>171.06</v>
      </c>
      <c r="C82" s="28">
        <f>cálculos!K85</f>
        <v>124.25676589347231</v>
      </c>
    </row>
    <row r="83" spans="1:3" x14ac:dyDescent="0.25">
      <c r="A83" t="s">
        <v>90</v>
      </c>
      <c r="B83" s="14">
        <f>cálculos!D86</f>
        <v>194.45</v>
      </c>
      <c r="C83" s="28">
        <f>cálculos!K86</f>
        <v>124.2659365576568</v>
      </c>
    </row>
    <row r="84" spans="1:3" x14ac:dyDescent="0.25">
      <c r="A84" t="s">
        <v>91</v>
      </c>
      <c r="B84" s="14">
        <f>cálculos!D87</f>
        <v>166.13749999999999</v>
      </c>
      <c r="C84" s="28">
        <f>cálculos!K87</f>
        <v>124.24945413810059</v>
      </c>
    </row>
    <row r="85" spans="1:3" x14ac:dyDescent="0.25">
      <c r="A85" t="s">
        <v>92</v>
      </c>
      <c r="B85" s="14">
        <f>cálculos!D88</f>
        <v>182.035</v>
      </c>
      <c r="C85" s="28">
        <f>cálculos!K88</f>
        <v>124.26117965437327</v>
      </c>
    </row>
    <row r="86" spans="1:3" x14ac:dyDescent="0.25">
      <c r="A86" t="s">
        <v>93</v>
      </c>
      <c r="B86" s="14">
        <f>cálculos!D89</f>
        <v>176.07</v>
      </c>
      <c r="C86" s="28">
        <f>cálculos!K89</f>
        <v>124.25732591433733</v>
      </c>
    </row>
    <row r="87" spans="1:3" x14ac:dyDescent="0.25">
      <c r="A87" t="s">
        <v>94</v>
      </c>
      <c r="B87" s="14">
        <f>cálculos!D90</f>
        <v>171.05999999999997</v>
      </c>
      <c r="C87" s="28">
        <f>cálculos!K90</f>
        <v>124.26162845703747</v>
      </c>
    </row>
    <row r="88" spans="1:3" x14ac:dyDescent="0.25">
      <c r="A88" t="s">
        <v>95</v>
      </c>
      <c r="B88" s="14">
        <f>cálculos!D91</f>
        <v>176.07000000000002</v>
      </c>
      <c r="C88" s="28">
        <f>cálculos!K91</f>
        <v>124.26154733759664</v>
      </c>
    </row>
    <row r="89" spans="1:3" x14ac:dyDescent="0.25">
      <c r="A89" t="s">
        <v>96</v>
      </c>
      <c r="B89" s="14">
        <f>cálculos!D92</f>
        <v>192.44000000000003</v>
      </c>
      <c r="C89" s="28">
        <f>cálculos!K92</f>
        <v>124.27377192325575</v>
      </c>
    </row>
    <row r="90" spans="1:3" x14ac:dyDescent="0.25">
      <c r="A90" t="s">
        <v>97</v>
      </c>
      <c r="B90" s="14">
        <f>cálculos!D93</f>
        <v>196.57666666666668</v>
      </c>
      <c r="C90" s="28">
        <f>cálculos!K93</f>
        <v>124.27377454762869</v>
      </c>
    </row>
    <row r="91" spans="1:3" x14ac:dyDescent="0.25">
      <c r="A91" t="s">
        <v>98</v>
      </c>
      <c r="B91" s="14">
        <f>cálculos!D94</f>
        <v>190.46333333333334</v>
      </c>
      <c r="C91" s="28">
        <f>cálculos!K94</f>
        <v>124.27377315982297</v>
      </c>
    </row>
    <row r="92" spans="1:3" x14ac:dyDescent="0.25">
      <c r="A92" t="s">
        <v>99</v>
      </c>
      <c r="B92" s="14">
        <f>cálculos!D95</f>
        <v>177.90333333333334</v>
      </c>
      <c r="C92" s="28">
        <f>cálculos!K95</f>
        <v>124.26153953013109</v>
      </c>
    </row>
    <row r="93" spans="1:3" x14ac:dyDescent="0.25">
      <c r="A93" t="s">
        <v>100</v>
      </c>
      <c r="B93" s="14">
        <f>cálculos!D96</f>
        <v>178.19</v>
      </c>
      <c r="C93" s="28">
        <f>cálculos!K96</f>
        <v>124.28946006447551</v>
      </c>
    </row>
    <row r="94" spans="1:3" x14ac:dyDescent="0.25">
      <c r="A94" t="s">
        <v>101</v>
      </c>
      <c r="B94" s="14">
        <f>cálculos!D97</f>
        <v>176.07</v>
      </c>
      <c r="C94" s="28">
        <f>cálculos!K97</f>
        <v>124.27109454286145</v>
      </c>
    </row>
    <row r="95" spans="1:3" x14ac:dyDescent="0.25">
      <c r="A95" t="s">
        <v>102</v>
      </c>
      <c r="B95" s="14">
        <f>cálculos!D98</f>
        <v>169.33500000000001</v>
      </c>
      <c r="C95" s="28">
        <f>cálculos!K98</f>
        <v>124.27110148343208</v>
      </c>
    </row>
    <row r="96" spans="1:3" x14ac:dyDescent="0.25">
      <c r="A96" t="s">
        <v>103</v>
      </c>
      <c r="B96" s="14">
        <f>cálculos!D99</f>
        <v>162.88</v>
      </c>
      <c r="C96" s="28">
        <f>cálculos!K99</f>
        <v>124.27110619951975</v>
      </c>
    </row>
    <row r="97" spans="1:3" x14ac:dyDescent="0.25">
      <c r="A97" t="s">
        <v>104</v>
      </c>
      <c r="B97" s="14">
        <f>cálculos!D100</f>
        <v>174.33500000000001</v>
      </c>
      <c r="C97" s="28">
        <f>cálculos!K100</f>
        <v>124.2729008037179</v>
      </c>
    </row>
    <row r="98" spans="1:3" x14ac:dyDescent="0.25">
      <c r="A98" t="s">
        <v>105</v>
      </c>
      <c r="B98" s="14">
        <f>cálculos!D101</f>
        <v>183.24</v>
      </c>
      <c r="C98" s="28">
        <f>cálculos!K101</f>
        <v>124.33652173337832</v>
      </c>
    </row>
    <row r="99" spans="1:3" x14ac:dyDescent="0.25">
      <c r="A99" t="s">
        <v>106</v>
      </c>
      <c r="B99" s="14">
        <f>cálculos!D102</f>
        <v>192.44</v>
      </c>
      <c r="C99" s="28">
        <f>cálculos!K102</f>
        <v>124.33648478129875</v>
      </c>
    </row>
    <row r="100" spans="1:3" x14ac:dyDescent="0.25">
      <c r="A100" t="s">
        <v>107</v>
      </c>
      <c r="B100" s="14">
        <f>cálculos!D103</f>
        <v>162</v>
      </c>
      <c r="C100" s="28">
        <f>cálculos!K103</f>
        <v>124.30427734131439</v>
      </c>
    </row>
    <row r="101" spans="1:3" x14ac:dyDescent="0.25">
      <c r="B101" s="28"/>
    </row>
    <row r="102" spans="1:3" x14ac:dyDescent="0.25">
      <c r="B102" s="28"/>
    </row>
    <row r="103" spans="1:3" x14ac:dyDescent="0.25">
      <c r="B103" s="28"/>
    </row>
    <row r="104" spans="1:3" x14ac:dyDescent="0.25">
      <c r="B104" s="28"/>
    </row>
    <row r="105" spans="1:3" x14ac:dyDescent="0.25">
      <c r="B105" s="28"/>
    </row>
    <row r="106" spans="1:3" x14ac:dyDescent="0.25">
      <c r="B106" s="28"/>
    </row>
    <row r="107" spans="1:3" x14ac:dyDescent="0.25">
      <c r="B107" s="28"/>
    </row>
    <row r="108" spans="1:3" x14ac:dyDescent="0.25">
      <c r="B108" s="28"/>
    </row>
    <row r="109" spans="1:3" x14ac:dyDescent="0.25">
      <c r="B109" s="28"/>
    </row>
    <row r="110" spans="1:3" x14ac:dyDescent="0.25">
      <c r="B110" s="28"/>
    </row>
    <row r="111" spans="1:3" x14ac:dyDescent="0.25">
      <c r="B111" s="28"/>
    </row>
    <row r="112" spans="1:3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  <row r="135" spans="2:2" x14ac:dyDescent="0.25">
      <c r="B135" s="28"/>
    </row>
    <row r="136" spans="2:2" x14ac:dyDescent="0.25">
      <c r="B136" s="28"/>
    </row>
    <row r="137" spans="2:2" x14ac:dyDescent="0.25">
      <c r="B137" s="28"/>
    </row>
    <row r="138" spans="2:2" x14ac:dyDescent="0.25">
      <c r="B138" s="28"/>
    </row>
    <row r="139" spans="2:2" x14ac:dyDescent="0.25">
      <c r="B139" s="28"/>
    </row>
    <row r="140" spans="2:2" x14ac:dyDescent="0.25">
      <c r="B140" s="28"/>
    </row>
    <row r="141" spans="2:2" x14ac:dyDescent="0.25">
      <c r="B141" s="28"/>
    </row>
    <row r="142" spans="2:2" x14ac:dyDescent="0.25">
      <c r="B142" s="28"/>
    </row>
    <row r="143" spans="2:2" x14ac:dyDescent="0.25">
      <c r="B143" s="28"/>
    </row>
    <row r="144" spans="2:2" x14ac:dyDescent="0.25">
      <c r="B144" s="28"/>
    </row>
    <row r="145" spans="2:2" x14ac:dyDescent="0.25">
      <c r="B145" s="28"/>
    </row>
    <row r="146" spans="2:2" x14ac:dyDescent="0.25">
      <c r="B146" s="28"/>
    </row>
    <row r="147" spans="2:2" x14ac:dyDescent="0.25">
      <c r="B147" s="28"/>
    </row>
    <row r="148" spans="2:2" x14ac:dyDescent="0.25">
      <c r="B148" s="28"/>
    </row>
    <row r="149" spans="2:2" x14ac:dyDescent="0.25">
      <c r="B149" s="28"/>
    </row>
    <row r="150" spans="2:2" x14ac:dyDescent="0.25">
      <c r="B150" s="28"/>
    </row>
    <row r="151" spans="2:2" x14ac:dyDescent="0.25">
      <c r="B151" s="28"/>
    </row>
    <row r="152" spans="2:2" x14ac:dyDescent="0.25">
      <c r="B152" s="28"/>
    </row>
    <row r="153" spans="2:2" x14ac:dyDescent="0.25">
      <c r="B153" s="28"/>
    </row>
    <row r="154" spans="2:2" x14ac:dyDescent="0.25">
      <c r="B154" s="28"/>
    </row>
    <row r="155" spans="2:2" x14ac:dyDescent="0.25">
      <c r="B155" s="28"/>
    </row>
    <row r="156" spans="2:2" x14ac:dyDescent="0.25">
      <c r="B156" s="28"/>
    </row>
    <row r="157" spans="2:2" x14ac:dyDescent="0.25">
      <c r="B157" s="28"/>
    </row>
    <row r="158" spans="2:2" x14ac:dyDescent="0.25">
      <c r="B158" s="28"/>
    </row>
    <row r="159" spans="2:2" x14ac:dyDescent="0.25">
      <c r="B159" s="28"/>
    </row>
    <row r="160" spans="2:2" x14ac:dyDescent="0.25">
      <c r="B160" s="28"/>
    </row>
    <row r="161" spans="2:2" x14ac:dyDescent="0.25">
      <c r="B161" s="28"/>
    </row>
    <row r="162" spans="2:2" x14ac:dyDescent="0.25">
      <c r="B162" s="28"/>
    </row>
    <row r="163" spans="2:2" x14ac:dyDescent="0.25">
      <c r="B163" s="28"/>
    </row>
    <row r="164" spans="2:2" x14ac:dyDescent="0.25">
      <c r="B164" s="28"/>
    </row>
    <row r="165" spans="2:2" x14ac:dyDescent="0.25">
      <c r="B165" s="28"/>
    </row>
    <row r="166" spans="2:2" x14ac:dyDescent="0.25">
      <c r="B166" s="28"/>
    </row>
    <row r="167" spans="2:2" x14ac:dyDescent="0.25">
      <c r="B167" s="28"/>
    </row>
    <row r="168" spans="2:2" x14ac:dyDescent="0.25">
      <c r="B168" s="28"/>
    </row>
    <row r="169" spans="2:2" x14ac:dyDescent="0.25">
      <c r="B169" s="28"/>
    </row>
    <row r="170" spans="2:2" x14ac:dyDescent="0.25">
      <c r="B170" s="28"/>
    </row>
    <row r="171" spans="2:2" x14ac:dyDescent="0.25">
      <c r="B171" s="28"/>
    </row>
    <row r="172" spans="2:2" x14ac:dyDescent="0.25">
      <c r="B172" s="28"/>
    </row>
    <row r="173" spans="2:2" x14ac:dyDescent="0.25">
      <c r="B173" s="28"/>
    </row>
    <row r="174" spans="2:2" x14ac:dyDescent="0.25">
      <c r="B174" s="28"/>
    </row>
    <row r="175" spans="2:2" x14ac:dyDescent="0.25">
      <c r="B175" s="28"/>
    </row>
    <row r="176" spans="2:2" x14ac:dyDescent="0.25">
      <c r="B176" s="28"/>
    </row>
    <row r="177" spans="2:2" x14ac:dyDescent="0.25">
      <c r="B177" s="28"/>
    </row>
    <row r="178" spans="2:2" x14ac:dyDescent="0.25">
      <c r="B178" s="28"/>
    </row>
    <row r="179" spans="2:2" x14ac:dyDescent="0.25">
      <c r="B179" s="28"/>
    </row>
    <row r="180" spans="2:2" x14ac:dyDescent="0.25">
      <c r="B180" s="28"/>
    </row>
    <row r="181" spans="2:2" x14ac:dyDescent="0.25">
      <c r="B181" s="28"/>
    </row>
    <row r="182" spans="2:2" x14ac:dyDescent="0.25">
      <c r="B182" s="28"/>
    </row>
    <row r="183" spans="2:2" x14ac:dyDescent="0.25">
      <c r="B183" s="28"/>
    </row>
    <row r="184" spans="2:2" x14ac:dyDescent="0.25">
      <c r="B184" s="28"/>
    </row>
    <row r="185" spans="2:2" x14ac:dyDescent="0.25">
      <c r="B185" s="28"/>
    </row>
    <row r="186" spans="2:2" x14ac:dyDescent="0.25">
      <c r="B186" s="28"/>
    </row>
    <row r="187" spans="2:2" x14ac:dyDescent="0.25">
      <c r="B187" s="28"/>
    </row>
    <row r="188" spans="2:2" x14ac:dyDescent="0.25">
      <c r="B188" s="28"/>
    </row>
    <row r="189" spans="2:2" x14ac:dyDescent="0.25">
      <c r="B189" s="28"/>
    </row>
    <row r="190" spans="2:2" x14ac:dyDescent="0.25">
      <c r="B190" s="28"/>
    </row>
    <row r="191" spans="2:2" x14ac:dyDescent="0.25">
      <c r="B191" s="28"/>
    </row>
    <row r="192" spans="2:2" x14ac:dyDescent="0.25">
      <c r="B192" s="28"/>
    </row>
    <row r="193" spans="2:2" x14ac:dyDescent="0.25">
      <c r="B193" s="28"/>
    </row>
    <row r="194" spans="2:2" x14ac:dyDescent="0.25">
      <c r="B194" s="28"/>
    </row>
    <row r="195" spans="2:2" x14ac:dyDescent="0.25">
      <c r="B195" s="28"/>
    </row>
    <row r="196" spans="2:2" x14ac:dyDescent="0.25">
      <c r="B196" s="28"/>
    </row>
    <row r="197" spans="2:2" x14ac:dyDescent="0.25">
      <c r="B197" s="28"/>
    </row>
    <row r="198" spans="2:2" x14ac:dyDescent="0.25">
      <c r="B198" s="28"/>
    </row>
    <row r="199" spans="2:2" x14ac:dyDescent="0.25">
      <c r="B199" s="28"/>
    </row>
    <row r="200" spans="2:2" x14ac:dyDescent="0.25">
      <c r="B200" s="28"/>
    </row>
    <row r="201" spans="2:2" x14ac:dyDescent="0.25">
      <c r="B201" s="28"/>
    </row>
    <row r="202" spans="2:2" x14ac:dyDescent="0.25">
      <c r="B202" s="28"/>
    </row>
    <row r="203" spans="2:2" x14ac:dyDescent="0.25">
      <c r="B203" s="28"/>
    </row>
    <row r="204" spans="2:2" x14ac:dyDescent="0.25">
      <c r="B204" s="28"/>
    </row>
    <row r="205" spans="2:2" x14ac:dyDescent="0.25">
      <c r="B205" s="28"/>
    </row>
    <row r="206" spans="2:2" x14ac:dyDescent="0.25">
      <c r="B206" s="28"/>
    </row>
    <row r="207" spans="2:2" x14ac:dyDescent="0.25">
      <c r="B207" s="28"/>
    </row>
    <row r="208" spans="2:2" x14ac:dyDescent="0.25">
      <c r="B208" s="28"/>
    </row>
    <row r="209" spans="2:2" x14ac:dyDescent="0.25">
      <c r="B209" s="28"/>
    </row>
    <row r="210" spans="2:2" x14ac:dyDescent="0.25">
      <c r="B210" s="28"/>
    </row>
    <row r="211" spans="2:2" x14ac:dyDescent="0.25">
      <c r="B211" s="28"/>
    </row>
    <row r="212" spans="2:2" x14ac:dyDescent="0.25">
      <c r="B212" s="28"/>
    </row>
    <row r="213" spans="2:2" x14ac:dyDescent="0.25">
      <c r="B213" s="28"/>
    </row>
    <row r="214" spans="2:2" x14ac:dyDescent="0.25">
      <c r="B214" s="28"/>
    </row>
    <row r="215" spans="2:2" x14ac:dyDescent="0.25">
      <c r="B215" s="28"/>
    </row>
    <row r="216" spans="2:2" x14ac:dyDescent="0.25">
      <c r="B216" s="28"/>
    </row>
    <row r="217" spans="2:2" x14ac:dyDescent="0.25">
      <c r="B217" s="28"/>
    </row>
    <row r="218" spans="2:2" x14ac:dyDescent="0.25">
      <c r="B218" s="28"/>
    </row>
    <row r="219" spans="2:2" x14ac:dyDescent="0.25">
      <c r="B219" s="28"/>
    </row>
    <row r="220" spans="2:2" x14ac:dyDescent="0.25">
      <c r="B220" s="28"/>
    </row>
    <row r="221" spans="2:2" x14ac:dyDescent="0.25">
      <c r="B221" s="28"/>
    </row>
    <row r="222" spans="2:2" x14ac:dyDescent="0.25">
      <c r="B222" s="28"/>
    </row>
    <row r="223" spans="2:2" x14ac:dyDescent="0.25">
      <c r="B223" s="28"/>
    </row>
    <row r="224" spans="2:2" x14ac:dyDescent="0.25">
      <c r="B224" s="28"/>
    </row>
    <row r="225" spans="2:2" x14ac:dyDescent="0.25">
      <c r="B225" s="28"/>
    </row>
    <row r="226" spans="2:2" x14ac:dyDescent="0.25">
      <c r="B226" s="28"/>
    </row>
    <row r="227" spans="2:2" x14ac:dyDescent="0.25">
      <c r="B227" s="28"/>
    </row>
    <row r="228" spans="2:2" x14ac:dyDescent="0.25">
      <c r="B228" s="28"/>
    </row>
    <row r="229" spans="2:2" x14ac:dyDescent="0.25">
      <c r="B229" s="28"/>
    </row>
    <row r="230" spans="2:2" x14ac:dyDescent="0.25">
      <c r="B230" s="28"/>
    </row>
    <row r="231" spans="2:2" x14ac:dyDescent="0.25">
      <c r="B231" s="28"/>
    </row>
    <row r="232" spans="2:2" x14ac:dyDescent="0.25">
      <c r="B232" s="28"/>
    </row>
    <row r="233" spans="2:2" x14ac:dyDescent="0.25">
      <c r="B233" s="28"/>
    </row>
    <row r="234" spans="2:2" x14ac:dyDescent="0.25">
      <c r="B234" s="28"/>
    </row>
    <row r="235" spans="2:2" x14ac:dyDescent="0.25">
      <c r="B235" s="28"/>
    </row>
    <row r="236" spans="2:2" x14ac:dyDescent="0.25">
      <c r="B236" s="28"/>
    </row>
    <row r="237" spans="2:2" x14ac:dyDescent="0.25">
      <c r="B237" s="28"/>
    </row>
    <row r="238" spans="2:2" x14ac:dyDescent="0.25">
      <c r="B238" s="28"/>
    </row>
    <row r="239" spans="2:2" x14ac:dyDescent="0.25">
      <c r="B239" s="28"/>
    </row>
    <row r="240" spans="2:2" x14ac:dyDescent="0.25">
      <c r="B240" s="28"/>
    </row>
    <row r="241" spans="2:2" x14ac:dyDescent="0.25">
      <c r="B241" s="28"/>
    </row>
    <row r="242" spans="2:2" x14ac:dyDescent="0.25">
      <c r="B242" s="28"/>
    </row>
    <row r="243" spans="2:2" x14ac:dyDescent="0.25">
      <c r="B243" s="28"/>
    </row>
    <row r="244" spans="2:2" x14ac:dyDescent="0.25">
      <c r="B244" s="28"/>
    </row>
    <row r="245" spans="2:2" x14ac:dyDescent="0.25">
      <c r="B245" s="28"/>
    </row>
    <row r="246" spans="2:2" x14ac:dyDescent="0.25">
      <c r="B246" s="28"/>
    </row>
    <row r="247" spans="2:2" x14ac:dyDescent="0.25">
      <c r="B247" s="28"/>
    </row>
    <row r="248" spans="2:2" x14ac:dyDescent="0.25">
      <c r="B248" s="28"/>
    </row>
    <row r="249" spans="2:2" x14ac:dyDescent="0.25">
      <c r="B249" s="28"/>
    </row>
    <row r="250" spans="2:2" x14ac:dyDescent="0.25">
      <c r="B250" s="28"/>
    </row>
    <row r="251" spans="2:2" x14ac:dyDescent="0.25">
      <c r="B251" s="28"/>
    </row>
    <row r="252" spans="2:2" x14ac:dyDescent="0.25">
      <c r="B252" s="28"/>
    </row>
    <row r="253" spans="2:2" x14ac:dyDescent="0.25">
      <c r="B253" s="28"/>
    </row>
    <row r="254" spans="2:2" x14ac:dyDescent="0.25">
      <c r="B254" s="28"/>
    </row>
    <row r="255" spans="2:2" x14ac:dyDescent="0.25">
      <c r="B255" s="28"/>
    </row>
    <row r="256" spans="2:2" x14ac:dyDescent="0.25">
      <c r="B256" s="28"/>
    </row>
    <row r="257" spans="2:2" x14ac:dyDescent="0.25">
      <c r="B257" s="28"/>
    </row>
    <row r="258" spans="2:2" x14ac:dyDescent="0.25">
      <c r="B258" s="28"/>
    </row>
    <row r="259" spans="2:2" x14ac:dyDescent="0.25">
      <c r="B259" s="28"/>
    </row>
    <row r="260" spans="2:2" x14ac:dyDescent="0.25">
      <c r="B260" s="28"/>
    </row>
    <row r="261" spans="2:2" x14ac:dyDescent="0.25">
      <c r="B261" s="28"/>
    </row>
    <row r="262" spans="2:2" x14ac:dyDescent="0.25">
      <c r="B262" s="28"/>
    </row>
    <row r="263" spans="2:2" x14ac:dyDescent="0.25">
      <c r="B263" s="28"/>
    </row>
    <row r="264" spans="2:2" x14ac:dyDescent="0.25">
      <c r="B264" s="28"/>
    </row>
    <row r="265" spans="2:2" x14ac:dyDescent="0.25">
      <c r="B265" s="28"/>
    </row>
    <row r="266" spans="2:2" x14ac:dyDescent="0.25">
      <c r="B266" s="28"/>
    </row>
    <row r="267" spans="2:2" x14ac:dyDescent="0.25">
      <c r="B267" s="28"/>
    </row>
    <row r="268" spans="2:2" x14ac:dyDescent="0.25">
      <c r="B268" s="28"/>
    </row>
    <row r="269" spans="2:2" x14ac:dyDescent="0.25">
      <c r="B269" s="28"/>
    </row>
    <row r="270" spans="2:2" x14ac:dyDescent="0.25">
      <c r="B270" s="28"/>
    </row>
    <row r="271" spans="2:2" x14ac:dyDescent="0.25">
      <c r="B271" s="28"/>
    </row>
    <row r="272" spans="2:2" x14ac:dyDescent="0.25">
      <c r="B272" s="28"/>
    </row>
    <row r="273" spans="2:2" x14ac:dyDescent="0.25">
      <c r="B273" s="28"/>
    </row>
    <row r="274" spans="2:2" x14ac:dyDescent="0.25">
      <c r="B274" s="28"/>
    </row>
    <row r="275" spans="2:2" x14ac:dyDescent="0.25">
      <c r="B275" s="28"/>
    </row>
    <row r="276" spans="2:2" x14ac:dyDescent="0.25">
      <c r="B276" s="28"/>
    </row>
    <row r="277" spans="2:2" x14ac:dyDescent="0.25">
      <c r="B277" s="28"/>
    </row>
    <row r="278" spans="2:2" x14ac:dyDescent="0.25">
      <c r="B278" s="28"/>
    </row>
    <row r="279" spans="2:2" x14ac:dyDescent="0.25">
      <c r="B279" s="28"/>
    </row>
    <row r="280" spans="2:2" x14ac:dyDescent="0.25">
      <c r="B280" s="28"/>
    </row>
    <row r="281" spans="2:2" x14ac:dyDescent="0.25">
      <c r="B281" s="28"/>
    </row>
    <row r="282" spans="2:2" x14ac:dyDescent="0.25">
      <c r="B282" s="28"/>
    </row>
    <row r="283" spans="2:2" x14ac:dyDescent="0.25">
      <c r="B283" s="28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base</vt:lpstr>
      <vt:lpstr>cálculos</vt:lpstr>
      <vt:lpstr>dispersão de descontos</vt:lpstr>
      <vt:lpstr>agrupamento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assef</dc:creator>
  <cp:lastModifiedBy>Roberto</cp:lastModifiedBy>
  <dcterms:created xsi:type="dcterms:W3CDTF">2012-05-21T18:50:34Z</dcterms:created>
  <dcterms:modified xsi:type="dcterms:W3CDTF">2022-05-05T20:58:42Z</dcterms:modified>
</cp:coreProperties>
</file>