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13_ncr:40009_{99DAB6B5-486E-4800-9753-EF207823552C}" xr6:coauthVersionLast="46" xr6:coauthVersionMax="46" xr10:uidLastSave="{00000000-0000-0000-0000-000000000000}"/>
  <bookViews>
    <workbookView xWindow="-20520" yWindow="-120" windowWidth="20640" windowHeight="11160" tabRatio="797" activeTab="1"/>
  </bookViews>
  <sheets>
    <sheet name="Industria" sheetId="10" r:id="rId1"/>
    <sheet name="Ind.com desconto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2" l="1"/>
  <c r="E16" i="12" s="1"/>
  <c r="B3" i="10"/>
  <c r="E15" i="10" s="1"/>
  <c r="C18" i="12"/>
  <c r="C32" i="12"/>
  <c r="C31" i="12"/>
  <c r="C30" i="12"/>
  <c r="C28" i="12"/>
  <c r="C23" i="12"/>
  <c r="C22" i="12"/>
  <c r="C21" i="12"/>
  <c r="C20" i="12"/>
  <c r="C19" i="12"/>
  <c r="E19" i="12" s="1"/>
  <c r="C17" i="12"/>
  <c r="C24" i="12" s="1"/>
  <c r="C30" i="10"/>
  <c r="C31" i="10"/>
  <c r="C29" i="10"/>
  <c r="C27" i="10"/>
  <c r="C22" i="10"/>
  <c r="C17" i="10"/>
  <c r="C23" i="10" s="1"/>
  <c r="C18" i="10"/>
  <c r="E18" i="10"/>
  <c r="C19" i="10"/>
  <c r="C20" i="10"/>
  <c r="C21" i="10"/>
  <c r="E23" i="12" l="1"/>
  <c r="E18" i="12"/>
  <c r="E21" i="12"/>
  <c r="E19" i="10"/>
  <c r="E22" i="10"/>
  <c r="C28" i="10"/>
  <c r="C32" i="10" s="1"/>
  <c r="C24" i="10"/>
  <c r="C35" i="10" s="1"/>
  <c r="C25" i="12"/>
  <c r="C36" i="12" s="1"/>
  <c r="C29" i="12"/>
  <c r="C33" i="12" s="1"/>
  <c r="E17" i="10"/>
  <c r="E21" i="10"/>
  <c r="E20" i="10"/>
  <c r="E13" i="10"/>
  <c r="E14" i="10"/>
  <c r="E16" i="10"/>
  <c r="E13" i="12"/>
  <c r="E14" i="12"/>
  <c r="E17" i="12"/>
  <c r="E20" i="12"/>
  <c r="E22" i="12"/>
  <c r="E15" i="12"/>
  <c r="E23" i="10" l="1"/>
  <c r="E24" i="10" s="1"/>
  <c r="E35" i="10" s="1"/>
  <c r="E24" i="12"/>
  <c r="E25" i="12" s="1"/>
  <c r="E36" i="12" s="1"/>
</calcChain>
</file>

<file path=xl/sharedStrings.xml><?xml version="1.0" encoding="utf-8"?>
<sst xmlns="http://schemas.openxmlformats.org/spreadsheetml/2006/main" count="63" uniqueCount="31">
  <si>
    <t>%</t>
  </si>
  <si>
    <t>PIS</t>
  </si>
  <si>
    <t>COFINS</t>
  </si>
  <si>
    <t>C.FINANCEIRO MENSAL</t>
  </si>
  <si>
    <t xml:space="preserve">FATOR DIÁRIO </t>
  </si>
  <si>
    <t>NOMINAL</t>
  </si>
  <si>
    <t>PRAZO</t>
  </si>
  <si>
    <t>REAL</t>
  </si>
  <si>
    <t>CAPITAL DE GIRO UNITÁRIO</t>
  </si>
  <si>
    <t>TOTAL</t>
  </si>
  <si>
    <t>PEO</t>
  </si>
  <si>
    <t>Custo Fixo</t>
  </si>
  <si>
    <t>comissão</t>
  </si>
  <si>
    <t>débito ICMS</t>
  </si>
  <si>
    <t>preço de venda sem IPI</t>
  </si>
  <si>
    <t>Margem de contribuição</t>
  </si>
  <si>
    <t>% Margem de contribuição</t>
  </si>
  <si>
    <t>MOD</t>
  </si>
  <si>
    <t>Dias de Estoque matéria prima</t>
  </si>
  <si>
    <t>Dias de Estoque produto acabado</t>
  </si>
  <si>
    <t>Contas a receber custo direto</t>
  </si>
  <si>
    <t>Contas a receber margem e despesas diretas</t>
  </si>
  <si>
    <t>VALOR</t>
  </si>
  <si>
    <t>Contas a pagar matéria prima</t>
  </si>
  <si>
    <t>Contas a pagar MOD</t>
  </si>
  <si>
    <t>frete de venda</t>
  </si>
  <si>
    <t xml:space="preserve">Estoques </t>
  </si>
  <si>
    <t>IRPJ / CSLL</t>
  </si>
  <si>
    <t>matéria prima sem impostos</t>
  </si>
  <si>
    <t>embalagem sem impostos</t>
  </si>
  <si>
    <t>desconto da duplicata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</si>
</sst>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(* #,##0.00_);_(* \(#,##0.00\);_(* &quot;-&quot;??_);_(@_)"/>
    <numFmt numFmtId="192" formatCode="0.0000"/>
    <numFmt numFmtId="196" formatCode="_(* #,##0_);_(* \(#,##0\);_(* &quot;-&quot;??_);_(@_)"/>
    <numFmt numFmtId="197" formatCode="0.00_);[Red]\(0.00\)"/>
  </numFmts>
  <fonts count="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92" fontId="1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197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196" fontId="1" fillId="0" borderId="0" xfId="2" applyNumberFormat="1" applyFont="1" applyFill="1" applyAlignment="1">
      <alignment horizontal="center"/>
    </xf>
    <xf numFmtId="1" fontId="1" fillId="0" borderId="0" xfId="2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/>
    <xf numFmtId="38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9" fontId="1" fillId="0" borderId="0" xfId="1" applyFont="1" applyFill="1" applyAlignment="1">
      <alignment horizontal="center"/>
    </xf>
    <xf numFmtId="10" fontId="1" fillId="0" borderId="0" xfId="1" applyNumberFormat="1" applyFont="1" applyFill="1" applyAlignment="1">
      <alignment horizontal="center"/>
    </xf>
    <xf numFmtId="197" fontId="1" fillId="2" borderId="0" xfId="0" applyNumberFormat="1" applyFont="1" applyFill="1" applyAlignment="1">
      <alignment horizontal="center"/>
    </xf>
    <xf numFmtId="196" fontId="1" fillId="2" borderId="0" xfId="2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97" fontId="5" fillId="2" borderId="0" xfId="0" applyNumberFormat="1" applyFont="1" applyFill="1" applyAlignment="1">
      <alignment horizontal="center"/>
    </xf>
    <xf numFmtId="197" fontId="6" fillId="2" borderId="0" xfId="0" applyNumberFormat="1" applyFont="1" applyFill="1" applyAlignment="1">
      <alignment horizontal="center"/>
    </xf>
    <xf numFmtId="9" fontId="1" fillId="0" borderId="0" xfId="1" applyFont="1" applyFill="1"/>
    <xf numFmtId="9" fontId="1" fillId="0" borderId="0" xfId="0" applyNumberFormat="1" applyFon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2" workbookViewId="0">
      <selection activeCell="B4" sqref="B4"/>
    </sheetView>
  </sheetViews>
  <sheetFormatPr defaultColWidth="11.42578125" defaultRowHeight="12.75" x14ac:dyDescent="0.2"/>
  <cols>
    <col min="1" max="1" width="41.85546875" style="4" bestFit="1" customWidth="1"/>
    <col min="2" max="2" width="6.5703125" style="4" customWidth="1"/>
    <col min="3" max="3" width="12.28515625" style="4" customWidth="1"/>
    <col min="4" max="4" width="10" style="4" customWidth="1"/>
    <col min="5" max="5" width="11.42578125" style="4" customWidth="1"/>
    <col min="6" max="6" width="5.5703125" style="4" customWidth="1"/>
    <col min="7" max="254" width="9.140625" style="4" customWidth="1"/>
    <col min="255" max="16384" width="11.42578125" style="4"/>
  </cols>
  <sheetData>
    <row r="1" spans="1:7" x14ac:dyDescent="0.2">
      <c r="A1" s="1"/>
    </row>
    <row r="2" spans="1:7" x14ac:dyDescent="0.2">
      <c r="A2" s="4" t="s">
        <v>3</v>
      </c>
      <c r="B2" s="25">
        <v>0.01</v>
      </c>
    </row>
    <row r="3" spans="1:7" ht="12.75" customHeight="1" x14ac:dyDescent="0.2">
      <c r="A3" s="4" t="s">
        <v>4</v>
      </c>
      <c r="B3" s="5">
        <f>(B2+1)^(1/30)</f>
        <v>1.0003317327062342</v>
      </c>
      <c r="C3" s="3"/>
      <c r="D3" s="1"/>
      <c r="F3" s="3"/>
    </row>
    <row r="5" spans="1:7" x14ac:dyDescent="0.2">
      <c r="A5" s="4" t="s">
        <v>18</v>
      </c>
      <c r="B5" s="4">
        <v>15</v>
      </c>
    </row>
    <row r="6" spans="1:7" x14ac:dyDescent="0.2">
      <c r="A6" s="4" t="s">
        <v>19</v>
      </c>
      <c r="B6" s="4">
        <v>20</v>
      </c>
    </row>
    <row r="7" spans="1:7" hidden="1" x14ac:dyDescent="0.2">
      <c r="A7" s="6"/>
      <c r="B7" s="6"/>
      <c r="C7" s="6"/>
      <c r="E7" s="7"/>
    </row>
    <row r="8" spans="1:7" hidden="1" x14ac:dyDescent="0.2">
      <c r="A8" s="3"/>
      <c r="B8" s="3"/>
      <c r="C8" s="3"/>
      <c r="E8" s="8"/>
    </row>
    <row r="9" spans="1:7" x14ac:dyDescent="0.2">
      <c r="A9" s="3"/>
      <c r="B9" s="3"/>
      <c r="C9" s="3"/>
      <c r="E9" s="15"/>
    </row>
    <row r="10" spans="1:7" x14ac:dyDescent="0.2">
      <c r="A10" s="3"/>
      <c r="B10" s="3"/>
      <c r="C10" s="3" t="s">
        <v>22</v>
      </c>
      <c r="E10" s="3" t="s">
        <v>22</v>
      </c>
      <c r="F10" s="3"/>
    </row>
    <row r="11" spans="1:7" x14ac:dyDescent="0.2">
      <c r="A11" s="3"/>
      <c r="B11" s="3" t="s">
        <v>0</v>
      </c>
      <c r="C11" s="2" t="s">
        <v>5</v>
      </c>
      <c r="D11" s="2" t="s">
        <v>6</v>
      </c>
      <c r="E11" s="2" t="s">
        <v>7</v>
      </c>
      <c r="F11" s="3"/>
    </row>
    <row r="13" spans="1:7" x14ac:dyDescent="0.2">
      <c r="A13" s="3" t="s">
        <v>14</v>
      </c>
      <c r="B13" s="3"/>
      <c r="C13" s="9">
        <v>6</v>
      </c>
      <c r="D13" s="13">
        <v>60</v>
      </c>
      <c r="E13" s="20">
        <f>C13/($B$3^D13)</f>
        <v>5.8817762964415135</v>
      </c>
      <c r="F13" s="3"/>
    </row>
    <row r="14" spans="1:7" x14ac:dyDescent="0.2">
      <c r="A14" s="22" t="s">
        <v>28</v>
      </c>
      <c r="B14" s="3"/>
      <c r="C14" s="9">
        <v>-2.2400000000000002</v>
      </c>
      <c r="D14" s="13">
        <v>30</v>
      </c>
      <c r="E14" s="20">
        <f>C14/($B$3^D14)</f>
        <v>-2.2178217821782158</v>
      </c>
      <c r="F14" s="3"/>
    </row>
    <row r="15" spans="1:7" x14ac:dyDescent="0.2">
      <c r="A15" s="22" t="s">
        <v>29</v>
      </c>
      <c r="B15" s="3"/>
      <c r="C15" s="9">
        <v>-0.186</v>
      </c>
      <c r="D15" s="13">
        <v>30</v>
      </c>
      <c r="E15" s="20">
        <f>C15/($B$3^D15)</f>
        <v>-0.18415841584158396</v>
      </c>
      <c r="F15" s="3"/>
    </row>
    <row r="16" spans="1:7" x14ac:dyDescent="0.2">
      <c r="A16" s="3" t="s">
        <v>17</v>
      </c>
      <c r="B16" s="3"/>
      <c r="C16" s="9">
        <v>-0.56999999999999995</v>
      </c>
      <c r="D16" s="16">
        <v>15</v>
      </c>
      <c r="E16" s="20">
        <f>C16/($B$3^D16)</f>
        <v>-0.56717119841969343</v>
      </c>
      <c r="F16" s="3"/>
      <c r="G16" s="14"/>
    </row>
    <row r="17" spans="1:6" x14ac:dyDescent="0.2">
      <c r="A17" s="3" t="s">
        <v>12</v>
      </c>
      <c r="B17" s="18">
        <v>0.02</v>
      </c>
      <c r="C17" s="20">
        <f>-$C$13*B17</f>
        <v>-0.12</v>
      </c>
      <c r="D17" s="9"/>
      <c r="E17" s="20">
        <f>C17/($B$3^D17)</f>
        <v>-0.12</v>
      </c>
      <c r="F17" s="3"/>
    </row>
    <row r="18" spans="1:6" x14ac:dyDescent="0.2">
      <c r="A18" s="3" t="s">
        <v>25</v>
      </c>
      <c r="B18" s="17">
        <v>0.01</v>
      </c>
      <c r="C18" s="20">
        <f>-C13*B18</f>
        <v>-0.06</v>
      </c>
      <c r="D18" s="9"/>
      <c r="E18" s="20">
        <f>C18</f>
        <v>-0.06</v>
      </c>
      <c r="F18" s="3"/>
    </row>
    <row r="19" spans="1:6" x14ac:dyDescent="0.2">
      <c r="A19" s="3" t="s">
        <v>13</v>
      </c>
      <c r="B19" s="18">
        <v>0.12</v>
      </c>
      <c r="C19" s="20">
        <f>-$C$13*B19</f>
        <v>-0.72</v>
      </c>
      <c r="D19" s="9"/>
      <c r="E19" s="20">
        <f>C19/($B$3^D19)</f>
        <v>-0.72</v>
      </c>
      <c r="F19" s="3"/>
    </row>
    <row r="20" spans="1:6" x14ac:dyDescent="0.2">
      <c r="A20" s="3" t="s">
        <v>1</v>
      </c>
      <c r="B20" s="19">
        <v>6.4999999999999997E-3</v>
      </c>
      <c r="C20" s="20">
        <f>-$C$13*B20</f>
        <v>-3.9E-2</v>
      </c>
      <c r="D20" s="9"/>
      <c r="E20" s="20">
        <f>C20/($B$3^D20)</f>
        <v>-3.9E-2</v>
      </c>
      <c r="F20" s="3"/>
    </row>
    <row r="21" spans="1:6" x14ac:dyDescent="0.2">
      <c r="A21" s="3" t="s">
        <v>2</v>
      </c>
      <c r="B21" s="18">
        <v>0.03</v>
      </c>
      <c r="C21" s="20">
        <f>-$C$13*B21</f>
        <v>-0.18</v>
      </c>
      <c r="D21" s="9"/>
      <c r="E21" s="20">
        <f>C21/($B$3^D21)</f>
        <v>-0.18</v>
      </c>
      <c r="F21" s="3"/>
    </row>
    <row r="22" spans="1:6" x14ac:dyDescent="0.2">
      <c r="A22" s="22" t="s">
        <v>27</v>
      </c>
      <c r="B22" s="19">
        <v>2.2800000000000001E-2</v>
      </c>
      <c r="C22" s="20">
        <f>-$C$13*B22</f>
        <v>-0.1368</v>
      </c>
      <c r="D22" s="9"/>
      <c r="E22" s="20">
        <f>C22/($B$3^D22)</f>
        <v>-0.1368</v>
      </c>
      <c r="F22" s="3"/>
    </row>
    <row r="23" spans="1:6" x14ac:dyDescent="0.2">
      <c r="A23" s="3" t="s">
        <v>15</v>
      </c>
      <c r="B23" s="3"/>
      <c r="C23" s="20">
        <f>SUM(C13:C22)</f>
        <v>1.7482</v>
      </c>
      <c r="D23" s="24"/>
      <c r="E23" s="20">
        <f>SUM(E13:E22)</f>
        <v>1.6568249000020203</v>
      </c>
      <c r="F23" s="3"/>
    </row>
    <row r="24" spans="1:6" x14ac:dyDescent="0.2">
      <c r="A24" s="3" t="s">
        <v>16</v>
      </c>
      <c r="B24" s="3"/>
      <c r="C24" s="20">
        <f>(C23/C13)*100</f>
        <v>29.136666666666667</v>
      </c>
      <c r="D24" s="9"/>
      <c r="E24" s="20">
        <f>(E23/(E13)*100)</f>
        <v>28.168784674867741</v>
      </c>
      <c r="F24" s="3"/>
    </row>
    <row r="25" spans="1:6" x14ac:dyDescent="0.2">
      <c r="A25" s="3"/>
      <c r="B25" s="3"/>
      <c r="C25" s="10"/>
      <c r="D25" s="10"/>
      <c r="E25" s="10"/>
      <c r="F25" s="3"/>
    </row>
    <row r="26" spans="1:6" x14ac:dyDescent="0.2">
      <c r="A26" s="2" t="s">
        <v>8</v>
      </c>
      <c r="B26" s="3"/>
      <c r="C26" s="10"/>
      <c r="D26" s="10"/>
      <c r="E26" s="10"/>
      <c r="F26" s="3"/>
    </row>
    <row r="27" spans="1:6" x14ac:dyDescent="0.2">
      <c r="A27" s="3" t="s">
        <v>20</v>
      </c>
      <c r="B27" s="3"/>
      <c r="C27" s="20">
        <f>((C14+C16+C15)*D13)/30</f>
        <v>-5.992</v>
      </c>
      <c r="D27" s="3"/>
      <c r="E27" s="10"/>
      <c r="F27" s="3"/>
    </row>
    <row r="28" spans="1:6" x14ac:dyDescent="0.2">
      <c r="A28" s="3" t="s">
        <v>21</v>
      </c>
      <c r="B28" s="3"/>
      <c r="C28" s="20">
        <f>-((C23-C22-C21-C20-C19-C18-C17)*D13)/30</f>
        <v>-6.008</v>
      </c>
      <c r="D28" s="3"/>
      <c r="E28" s="10"/>
      <c r="F28" s="3"/>
    </row>
    <row r="29" spans="1:6" x14ac:dyDescent="0.2">
      <c r="A29" s="3" t="s">
        <v>26</v>
      </c>
      <c r="B29" s="3"/>
      <c r="C29" s="20">
        <f>((C14+C15)*(B5+B6))/30</f>
        <v>-2.8303333333333338</v>
      </c>
      <c r="D29" s="3"/>
      <c r="E29" s="10"/>
      <c r="F29" s="3"/>
    </row>
    <row r="30" spans="1:6" x14ac:dyDescent="0.2">
      <c r="A30" s="3" t="s">
        <v>23</v>
      </c>
      <c r="B30" s="3"/>
      <c r="C30" s="23">
        <f>-((C14*D14+C15*D15)/30)</f>
        <v>2.4260000000000002</v>
      </c>
      <c r="D30" s="3"/>
      <c r="E30" s="10"/>
      <c r="F30" s="3"/>
    </row>
    <row r="31" spans="1:6" x14ac:dyDescent="0.2">
      <c r="A31" s="3" t="s">
        <v>24</v>
      </c>
      <c r="B31" s="3"/>
      <c r="C31" s="20">
        <f>-((C16*D16)/30)</f>
        <v>0.28499999999999998</v>
      </c>
      <c r="D31" s="3"/>
      <c r="E31" s="10"/>
      <c r="F31" s="3"/>
    </row>
    <row r="32" spans="1:6" x14ac:dyDescent="0.2">
      <c r="A32" s="3" t="s">
        <v>9</v>
      </c>
      <c r="B32" s="3"/>
      <c r="C32" s="20">
        <f>SUM(C27:C31)</f>
        <v>-12.119333333333334</v>
      </c>
      <c r="D32" s="3"/>
      <c r="E32" s="10"/>
      <c r="F32" s="3"/>
    </row>
    <row r="33" spans="1:6" x14ac:dyDescent="0.2">
      <c r="B33" s="3"/>
      <c r="C33" s="10"/>
      <c r="D33" s="3"/>
      <c r="E33" s="10"/>
      <c r="F33" s="3"/>
    </row>
    <row r="34" spans="1:6" x14ac:dyDescent="0.2">
      <c r="A34" s="3" t="s">
        <v>11</v>
      </c>
      <c r="B34" s="3"/>
      <c r="C34" s="12">
        <v>455000</v>
      </c>
      <c r="D34" s="12"/>
      <c r="E34" s="12">
        <v>455000</v>
      </c>
      <c r="F34" s="3"/>
    </row>
    <row r="35" spans="1:6" x14ac:dyDescent="0.2">
      <c r="A35" s="3" t="s">
        <v>10</v>
      </c>
      <c r="B35" s="3"/>
      <c r="C35" s="21">
        <f>C34/(C24/100)</f>
        <v>1561606.2235442169</v>
      </c>
      <c r="D35" s="12"/>
      <c r="E35" s="21">
        <f>E34/(E24/100)</f>
        <v>1615263.1547712889</v>
      </c>
      <c r="F35" s="3"/>
    </row>
    <row r="36" spans="1:6" x14ac:dyDescent="0.2">
      <c r="A36" s="3"/>
      <c r="B36" s="3"/>
      <c r="C36" s="10"/>
      <c r="D36" s="3"/>
      <c r="E36" s="10"/>
      <c r="F36" s="3"/>
    </row>
    <row r="37" spans="1:6" x14ac:dyDescent="0.2">
      <c r="A37" s="3"/>
      <c r="B37" s="3"/>
      <c r="C37" s="10"/>
      <c r="D37" s="3"/>
      <c r="E37" s="10"/>
      <c r="F37" s="3"/>
    </row>
    <row r="38" spans="1:6" x14ac:dyDescent="0.2">
      <c r="A38" s="3"/>
      <c r="B38" s="3"/>
      <c r="C38" s="10"/>
      <c r="D38" s="3"/>
      <c r="E38" s="10"/>
      <c r="F38" s="3"/>
    </row>
    <row r="39" spans="1:6" x14ac:dyDescent="0.2">
      <c r="A39" s="3"/>
      <c r="B39" s="3"/>
      <c r="C39" s="10"/>
      <c r="D39" s="3"/>
      <c r="E39" s="10"/>
      <c r="F39" s="3"/>
    </row>
    <row r="40" spans="1:6" x14ac:dyDescent="0.2">
      <c r="A40" s="3"/>
      <c r="B40" s="3"/>
      <c r="C40" s="10"/>
      <c r="D40" s="3"/>
      <c r="E40" s="10"/>
      <c r="F40" s="3"/>
    </row>
    <row r="41" spans="1:6" x14ac:dyDescent="0.2">
      <c r="A41" s="3"/>
      <c r="B41" s="3"/>
      <c r="C41" s="10"/>
      <c r="D41" s="3"/>
      <c r="E41" s="10"/>
      <c r="F41" s="3"/>
    </row>
    <row r="42" spans="1:6" x14ac:dyDescent="0.2">
      <c r="C42" s="10"/>
    </row>
    <row r="43" spans="1:6" x14ac:dyDescent="0.2">
      <c r="C43" s="10"/>
    </row>
    <row r="44" spans="1:6" x14ac:dyDescent="0.2">
      <c r="C44" s="10"/>
    </row>
    <row r="45" spans="1:6" x14ac:dyDescent="0.2">
      <c r="C45" s="10"/>
    </row>
    <row r="46" spans="1:6" x14ac:dyDescent="0.2">
      <c r="C46" s="10"/>
    </row>
    <row r="47" spans="1:6" x14ac:dyDescent="0.2">
      <c r="C47" s="10"/>
    </row>
    <row r="48" spans="1:6" x14ac:dyDescent="0.2">
      <c r="C48" s="10"/>
    </row>
    <row r="49" spans="3:3" x14ac:dyDescent="0.2">
      <c r="C49" s="10"/>
    </row>
    <row r="50" spans="3:3" x14ac:dyDescent="0.2">
      <c r="C50" s="10"/>
    </row>
    <row r="51" spans="3:3" x14ac:dyDescent="0.2">
      <c r="C51" s="10"/>
    </row>
    <row r="52" spans="3:3" x14ac:dyDescent="0.2">
      <c r="C52" s="10"/>
    </row>
    <row r="53" spans="3:3" x14ac:dyDescent="0.2">
      <c r="C53" s="10"/>
    </row>
    <row r="54" spans="3:3" x14ac:dyDescent="0.2">
      <c r="C54" s="10"/>
    </row>
    <row r="55" spans="3:3" x14ac:dyDescent="0.2">
      <c r="C55" s="10"/>
    </row>
    <row r="56" spans="3:3" x14ac:dyDescent="0.2">
      <c r="C56" s="10"/>
    </row>
    <row r="57" spans="3:3" x14ac:dyDescent="0.2">
      <c r="C57" s="10"/>
    </row>
    <row r="58" spans="3:3" x14ac:dyDescent="0.2">
      <c r="C58" s="10"/>
    </row>
    <row r="59" spans="3:3" x14ac:dyDescent="0.2">
      <c r="C59" s="10"/>
    </row>
    <row r="60" spans="3:3" x14ac:dyDescent="0.2">
      <c r="C60" s="10"/>
    </row>
    <row r="61" spans="3:3" x14ac:dyDescent="0.2">
      <c r="C61" s="10"/>
    </row>
    <row r="62" spans="3:3" x14ac:dyDescent="0.2">
      <c r="C62" s="10"/>
    </row>
    <row r="63" spans="3:3" x14ac:dyDescent="0.2">
      <c r="C63" s="10"/>
    </row>
    <row r="64" spans="3:3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1"/>
    </row>
    <row r="72" spans="3:3" x14ac:dyDescent="0.2">
      <c r="C72" s="11"/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1"/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</sheetData>
  <pageMargins left="0.78740157499999996" right="0.78740157499999996" top="0.984251969" bottom="0.984251969" header="0.5" footer="0.5"/>
  <pageSetup orientation="portrait" horizontalDpi="300" verticalDpi="3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topLeftCell="A13" workbookViewId="0">
      <selection activeCell="C33" sqref="C33"/>
    </sheetView>
  </sheetViews>
  <sheetFormatPr defaultColWidth="11.42578125" defaultRowHeight="12.75" x14ac:dyDescent="0.2"/>
  <cols>
    <col min="1" max="1" width="41.85546875" style="4" bestFit="1" customWidth="1"/>
    <col min="2" max="2" width="6.5703125" style="4" customWidth="1"/>
    <col min="3" max="3" width="12.28515625" style="4" customWidth="1"/>
    <col min="4" max="4" width="10" style="4" customWidth="1"/>
    <col min="5" max="5" width="11.42578125" style="4" customWidth="1"/>
    <col min="6" max="6" width="5.5703125" style="4" customWidth="1"/>
    <col min="7" max="254" width="9.140625" style="4" customWidth="1"/>
    <col min="255" max="16384" width="11.42578125" style="4"/>
  </cols>
  <sheetData>
    <row r="1" spans="1:7" x14ac:dyDescent="0.2">
      <c r="A1" s="1"/>
    </row>
    <row r="2" spans="1:7" x14ac:dyDescent="0.2">
      <c r="A2" s="4" t="s">
        <v>3</v>
      </c>
      <c r="B2" s="26">
        <v>0.01</v>
      </c>
    </row>
    <row r="3" spans="1:7" ht="14.25" customHeight="1" x14ac:dyDescent="0.2">
      <c r="A3" s="4" t="s">
        <v>4</v>
      </c>
      <c r="B3" s="5">
        <f>(B2+1)^(1/30)</f>
        <v>1.0003317327062342</v>
      </c>
      <c r="C3" s="3"/>
      <c r="D3" s="1"/>
      <c r="F3" s="3"/>
    </row>
    <row r="5" spans="1:7" x14ac:dyDescent="0.2">
      <c r="A5" s="4" t="s">
        <v>18</v>
      </c>
      <c r="B5" s="4">
        <v>15</v>
      </c>
    </row>
    <row r="6" spans="1:7" x14ac:dyDescent="0.2">
      <c r="A6" s="4" t="s">
        <v>19</v>
      </c>
      <c r="B6" s="4">
        <v>20</v>
      </c>
    </row>
    <row r="7" spans="1:7" hidden="1" x14ac:dyDescent="0.2">
      <c r="A7" s="6"/>
      <c r="B7" s="6"/>
      <c r="C7" s="6"/>
      <c r="E7" s="7"/>
    </row>
    <row r="8" spans="1:7" hidden="1" x14ac:dyDescent="0.2">
      <c r="A8" s="3"/>
      <c r="B8" s="3"/>
      <c r="C8" s="3"/>
      <c r="E8" s="8"/>
    </row>
    <row r="9" spans="1:7" x14ac:dyDescent="0.2">
      <c r="A9" s="3"/>
      <c r="B9" s="3"/>
      <c r="C9" s="3"/>
      <c r="E9" s="15"/>
    </row>
    <row r="10" spans="1:7" x14ac:dyDescent="0.2">
      <c r="A10" s="3"/>
      <c r="B10" s="3"/>
      <c r="C10" s="3" t="s">
        <v>22</v>
      </c>
      <c r="E10" s="3" t="s">
        <v>22</v>
      </c>
      <c r="F10" s="3"/>
    </row>
    <row r="11" spans="1:7" x14ac:dyDescent="0.2">
      <c r="A11" s="3"/>
      <c r="B11" s="3" t="s">
        <v>0</v>
      </c>
      <c r="C11" s="2" t="s">
        <v>5</v>
      </c>
      <c r="D11" s="2" t="s">
        <v>6</v>
      </c>
      <c r="E11" s="2" t="s">
        <v>7</v>
      </c>
      <c r="F11" s="3"/>
    </row>
    <row r="13" spans="1:7" x14ac:dyDescent="0.2">
      <c r="A13" s="3" t="s">
        <v>14</v>
      </c>
      <c r="B13" s="3"/>
      <c r="C13" s="9">
        <v>6</v>
      </c>
      <c r="D13" s="13">
        <v>0</v>
      </c>
      <c r="E13" s="20">
        <f t="shared" ref="E13:E18" si="0">C13/($B$3^D13)</f>
        <v>6</v>
      </c>
      <c r="F13" s="3"/>
    </row>
    <row r="14" spans="1:7" x14ac:dyDescent="0.2">
      <c r="A14" s="22" t="s">
        <v>28</v>
      </c>
      <c r="B14" s="3"/>
      <c r="C14" s="9">
        <v>-2.2400000000000002</v>
      </c>
      <c r="D14" s="13">
        <v>30</v>
      </c>
      <c r="E14" s="20">
        <f t="shared" si="0"/>
        <v>-2.2178217821782158</v>
      </c>
      <c r="F14" s="3"/>
    </row>
    <row r="15" spans="1:7" x14ac:dyDescent="0.2">
      <c r="A15" s="22" t="s">
        <v>29</v>
      </c>
      <c r="B15" s="3"/>
      <c r="C15" s="9">
        <v>-0.186</v>
      </c>
      <c r="D15" s="13">
        <v>30</v>
      </c>
      <c r="E15" s="20">
        <f t="shared" si="0"/>
        <v>-0.18415841584158396</v>
      </c>
      <c r="F15" s="3"/>
    </row>
    <row r="16" spans="1:7" x14ac:dyDescent="0.2">
      <c r="A16" s="3" t="s">
        <v>17</v>
      </c>
      <c r="B16" s="3"/>
      <c r="C16" s="9">
        <v>-0.56999999999999995</v>
      </c>
      <c r="D16" s="16">
        <v>15</v>
      </c>
      <c r="E16" s="20">
        <f t="shared" si="0"/>
        <v>-0.56717119841969343</v>
      </c>
      <c r="F16" s="3"/>
      <c r="G16" s="14"/>
    </row>
    <row r="17" spans="1:6" x14ac:dyDescent="0.2">
      <c r="A17" s="3" t="s">
        <v>12</v>
      </c>
      <c r="B17" s="18">
        <v>0.02</v>
      </c>
      <c r="C17" s="20">
        <f>-$C$13*B17</f>
        <v>-0.12</v>
      </c>
      <c r="D17" s="9"/>
      <c r="E17" s="20">
        <f t="shared" si="0"/>
        <v>-0.12</v>
      </c>
      <c r="F17" s="3"/>
    </row>
    <row r="18" spans="1:6" x14ac:dyDescent="0.2">
      <c r="A18" s="22" t="s">
        <v>30</v>
      </c>
      <c r="B18" s="18">
        <v>0.06</v>
      </c>
      <c r="C18" s="20">
        <f>-$C$13*B18</f>
        <v>-0.36</v>
      </c>
      <c r="D18" s="9"/>
      <c r="E18" s="20">
        <f t="shared" si="0"/>
        <v>-0.36</v>
      </c>
      <c r="F18" s="3"/>
    </row>
    <row r="19" spans="1:6" x14ac:dyDescent="0.2">
      <c r="A19" s="3" t="s">
        <v>25</v>
      </c>
      <c r="B19" s="17">
        <v>0.01</v>
      </c>
      <c r="C19" s="20">
        <f>-C13*B19</f>
        <v>-0.06</v>
      </c>
      <c r="D19" s="9"/>
      <c r="E19" s="20">
        <f>C19</f>
        <v>-0.06</v>
      </c>
      <c r="F19" s="3"/>
    </row>
    <row r="20" spans="1:6" x14ac:dyDescent="0.2">
      <c r="A20" s="3" t="s">
        <v>13</v>
      </c>
      <c r="B20" s="18">
        <v>0.12</v>
      </c>
      <c r="C20" s="20">
        <f>-$C$13*B20</f>
        <v>-0.72</v>
      </c>
      <c r="D20" s="9"/>
      <c r="E20" s="20">
        <f>C20/($B$3^D20)</f>
        <v>-0.72</v>
      </c>
      <c r="F20" s="3"/>
    </row>
    <row r="21" spans="1:6" x14ac:dyDescent="0.2">
      <c r="A21" s="3" t="s">
        <v>1</v>
      </c>
      <c r="B21" s="19">
        <v>6.4999999999999997E-3</v>
      </c>
      <c r="C21" s="20">
        <f>-$C$13*B21</f>
        <v>-3.9E-2</v>
      </c>
      <c r="D21" s="9"/>
      <c r="E21" s="20">
        <f>C21/($B$3^D21)</f>
        <v>-3.9E-2</v>
      </c>
      <c r="F21" s="3"/>
    </row>
    <row r="22" spans="1:6" x14ac:dyDescent="0.2">
      <c r="A22" s="3" t="s">
        <v>2</v>
      </c>
      <c r="B22" s="18">
        <v>0.03</v>
      </c>
      <c r="C22" s="20">
        <f>-$C$13*B22</f>
        <v>-0.18</v>
      </c>
      <c r="D22" s="9"/>
      <c r="E22" s="20">
        <f>C22/($B$3^D22)</f>
        <v>-0.18</v>
      </c>
      <c r="F22" s="3"/>
    </row>
    <row r="23" spans="1:6" x14ac:dyDescent="0.2">
      <c r="A23" s="22" t="s">
        <v>27</v>
      </c>
      <c r="B23" s="19">
        <v>2.2800000000000001E-2</v>
      </c>
      <c r="C23" s="20">
        <f>-$C$13*B23</f>
        <v>-0.1368</v>
      </c>
      <c r="D23" s="9"/>
      <c r="E23" s="20">
        <f>C23/($B$3^D23)</f>
        <v>-0.1368</v>
      </c>
      <c r="F23" s="3"/>
    </row>
    <row r="24" spans="1:6" x14ac:dyDescent="0.2">
      <c r="A24" s="3" t="s">
        <v>15</v>
      </c>
      <c r="B24" s="3"/>
      <c r="C24" s="20">
        <f>SUM(C13:C23)</f>
        <v>1.3882000000000001</v>
      </c>
      <c r="D24" s="24"/>
      <c r="E24" s="20">
        <f>SUM(E13:E23)</f>
        <v>1.4150486035605072</v>
      </c>
      <c r="F24" s="3"/>
    </row>
    <row r="25" spans="1:6" x14ac:dyDescent="0.2">
      <c r="A25" s="3" t="s">
        <v>16</v>
      </c>
      <c r="B25" s="3"/>
      <c r="C25" s="20">
        <f>(C24/C13)*100</f>
        <v>23.13666666666667</v>
      </c>
      <c r="D25" s="9"/>
      <c r="E25" s="20">
        <f>(E24/(E13)*100)</f>
        <v>23.58414339267512</v>
      </c>
      <c r="F25" s="3"/>
    </row>
    <row r="26" spans="1:6" x14ac:dyDescent="0.2">
      <c r="A26" s="3"/>
      <c r="B26" s="3"/>
      <c r="C26" s="10"/>
      <c r="D26" s="10"/>
      <c r="E26" s="10"/>
      <c r="F26" s="3"/>
    </row>
    <row r="27" spans="1:6" x14ac:dyDescent="0.2">
      <c r="A27" s="2" t="s">
        <v>8</v>
      </c>
      <c r="B27" s="3"/>
      <c r="C27" s="10"/>
      <c r="D27" s="10"/>
      <c r="E27" s="10"/>
      <c r="F27" s="3"/>
    </row>
    <row r="28" spans="1:6" x14ac:dyDescent="0.2">
      <c r="A28" s="3" t="s">
        <v>20</v>
      </c>
      <c r="B28" s="3"/>
      <c r="C28" s="20">
        <f>((C14+C16+C15)*D13)/30</f>
        <v>0</v>
      </c>
      <c r="D28" s="3"/>
      <c r="E28" s="10"/>
      <c r="F28" s="3"/>
    </row>
    <row r="29" spans="1:6" x14ac:dyDescent="0.2">
      <c r="A29" s="3" t="s">
        <v>21</v>
      </c>
      <c r="B29" s="3"/>
      <c r="C29" s="20">
        <f>-((C24-C23-C22-C21-C20-C19-C17)*D13)/30</f>
        <v>0</v>
      </c>
      <c r="D29" s="3"/>
      <c r="E29" s="10"/>
      <c r="F29" s="3"/>
    </row>
    <row r="30" spans="1:6" x14ac:dyDescent="0.2">
      <c r="A30" s="3" t="s">
        <v>26</v>
      </c>
      <c r="B30" s="3"/>
      <c r="C30" s="20">
        <f>((C14+C15)*(B5+B6))/30</f>
        <v>-2.8303333333333338</v>
      </c>
      <c r="D30" s="3"/>
      <c r="E30" s="10"/>
      <c r="F30" s="3"/>
    </row>
    <row r="31" spans="1:6" x14ac:dyDescent="0.2">
      <c r="A31" s="3" t="s">
        <v>23</v>
      </c>
      <c r="B31" s="3"/>
      <c r="C31" s="23">
        <f>-((C14*D14+C15*D15)/30)</f>
        <v>2.4260000000000002</v>
      </c>
      <c r="D31" s="3"/>
      <c r="E31" s="10"/>
      <c r="F31" s="3"/>
    </row>
    <row r="32" spans="1:6" x14ac:dyDescent="0.2">
      <c r="A32" s="3" t="s">
        <v>24</v>
      </c>
      <c r="B32" s="3"/>
      <c r="C32" s="20">
        <f>-((C16*D16)/30)</f>
        <v>0.28499999999999998</v>
      </c>
      <c r="D32" s="3"/>
      <c r="E32" s="10"/>
      <c r="F32" s="3"/>
    </row>
    <row r="33" spans="1:6" x14ac:dyDescent="0.2">
      <c r="A33" s="3" t="s">
        <v>9</v>
      </c>
      <c r="B33" s="3"/>
      <c r="C33" s="20">
        <f>SUM(C28:C32)</f>
        <v>-0.11933333333333368</v>
      </c>
      <c r="D33" s="3"/>
      <c r="E33" s="10"/>
      <c r="F33" s="3"/>
    </row>
    <row r="34" spans="1:6" x14ac:dyDescent="0.2">
      <c r="B34" s="3"/>
      <c r="C34" s="10"/>
      <c r="D34" s="3"/>
      <c r="E34" s="10"/>
      <c r="F34" s="3"/>
    </row>
    <row r="35" spans="1:6" x14ac:dyDescent="0.2">
      <c r="A35" s="3" t="s">
        <v>11</v>
      </c>
      <c r="B35" s="3"/>
      <c r="C35" s="12">
        <v>455000</v>
      </c>
      <c r="D35" s="12"/>
      <c r="E35" s="12">
        <v>455000</v>
      </c>
      <c r="F35" s="3"/>
    </row>
    <row r="36" spans="1:6" x14ac:dyDescent="0.2">
      <c r="A36" s="3" t="s">
        <v>10</v>
      </c>
      <c r="B36" s="3"/>
      <c r="C36" s="21">
        <f>C35/(C25/100)</f>
        <v>1966575.4214090186</v>
      </c>
      <c r="D36" s="12"/>
      <c r="E36" s="21">
        <f>E35/(E25/100)</f>
        <v>1929262.3540497816</v>
      </c>
      <c r="F36" s="3"/>
    </row>
    <row r="37" spans="1:6" x14ac:dyDescent="0.2">
      <c r="A37" s="3"/>
      <c r="B37" s="3"/>
      <c r="C37" s="10"/>
      <c r="D37" s="3"/>
      <c r="E37" s="10"/>
      <c r="F37" s="3"/>
    </row>
    <row r="38" spans="1:6" x14ac:dyDescent="0.2">
      <c r="A38" s="3"/>
      <c r="B38" s="3"/>
      <c r="C38" s="10"/>
      <c r="D38" s="3"/>
      <c r="E38" s="10"/>
      <c r="F38" s="3"/>
    </row>
    <row r="39" spans="1:6" x14ac:dyDescent="0.2">
      <c r="A39" s="3"/>
      <c r="B39" s="3"/>
      <c r="C39" s="10"/>
      <c r="D39" s="3"/>
      <c r="E39" s="10"/>
      <c r="F39" s="3"/>
    </row>
    <row r="40" spans="1:6" x14ac:dyDescent="0.2">
      <c r="A40" s="3"/>
      <c r="B40" s="3"/>
      <c r="C40" s="10"/>
      <c r="D40" s="3"/>
      <c r="E40" s="10"/>
      <c r="F40" s="3"/>
    </row>
    <row r="41" spans="1:6" x14ac:dyDescent="0.2">
      <c r="A41" s="3"/>
      <c r="B41" s="3"/>
      <c r="C41" s="10"/>
      <c r="D41" s="3"/>
      <c r="E41" s="10"/>
      <c r="F41" s="3"/>
    </row>
    <row r="42" spans="1:6" x14ac:dyDescent="0.2">
      <c r="A42" s="3"/>
      <c r="B42" s="3"/>
      <c r="C42" s="10"/>
      <c r="D42" s="3"/>
      <c r="E42" s="10"/>
      <c r="F42" s="3"/>
    </row>
    <row r="43" spans="1:6" x14ac:dyDescent="0.2">
      <c r="C43" s="10"/>
    </row>
    <row r="44" spans="1:6" x14ac:dyDescent="0.2">
      <c r="C44" s="10"/>
    </row>
    <row r="45" spans="1:6" x14ac:dyDescent="0.2">
      <c r="C45" s="10"/>
    </row>
    <row r="46" spans="1:6" x14ac:dyDescent="0.2">
      <c r="C46" s="10"/>
    </row>
    <row r="47" spans="1:6" x14ac:dyDescent="0.2">
      <c r="C47" s="10"/>
    </row>
    <row r="48" spans="1:6" x14ac:dyDescent="0.2">
      <c r="C48" s="10"/>
    </row>
    <row r="49" spans="3:3" x14ac:dyDescent="0.2">
      <c r="C49" s="10"/>
    </row>
    <row r="50" spans="3:3" x14ac:dyDescent="0.2">
      <c r="C50" s="10"/>
    </row>
    <row r="51" spans="3:3" x14ac:dyDescent="0.2">
      <c r="C51" s="10"/>
    </row>
    <row r="52" spans="3:3" x14ac:dyDescent="0.2">
      <c r="C52" s="10"/>
    </row>
    <row r="53" spans="3:3" x14ac:dyDescent="0.2">
      <c r="C53" s="10"/>
    </row>
    <row r="54" spans="3:3" x14ac:dyDescent="0.2">
      <c r="C54" s="10"/>
    </row>
    <row r="55" spans="3:3" x14ac:dyDescent="0.2">
      <c r="C55" s="10"/>
    </row>
    <row r="56" spans="3:3" x14ac:dyDescent="0.2">
      <c r="C56" s="10"/>
    </row>
    <row r="57" spans="3:3" x14ac:dyDescent="0.2">
      <c r="C57" s="10"/>
    </row>
    <row r="58" spans="3:3" x14ac:dyDescent="0.2">
      <c r="C58" s="10"/>
    </row>
    <row r="59" spans="3:3" x14ac:dyDescent="0.2">
      <c r="C59" s="10"/>
    </row>
    <row r="60" spans="3:3" x14ac:dyDescent="0.2">
      <c r="C60" s="10"/>
    </row>
    <row r="61" spans="3:3" x14ac:dyDescent="0.2">
      <c r="C61" s="10"/>
    </row>
    <row r="62" spans="3:3" x14ac:dyDescent="0.2">
      <c r="C62" s="10"/>
    </row>
    <row r="63" spans="3:3" x14ac:dyDescent="0.2">
      <c r="C63" s="10"/>
    </row>
    <row r="64" spans="3:3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1"/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1"/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</sheetData>
  <pageMargins left="0.78740157499999996" right="0.78740157499999996" top="0.984251969" bottom="0.984251969" header="0.49212598499999999" footer="0.49212598499999999"/>
  <pageSetup orientation="portrait" horizontalDpi="300" verticalDpi="3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Industria</vt:lpstr>
      <vt:lpstr>Ind.com desconto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Treinamento</dc:creator>
  <cp:lastModifiedBy>roberto assef</cp:lastModifiedBy>
  <cp:lastPrinted>1999-06-24T14:41:41Z</cp:lastPrinted>
  <dcterms:created xsi:type="dcterms:W3CDTF">1999-06-20T23:43:52Z</dcterms:created>
  <dcterms:modified xsi:type="dcterms:W3CDTF">2021-02-11T19:07:28Z</dcterms:modified>
</cp:coreProperties>
</file>